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2024-2025\thanh toán thừa giờ\thanh toán thừa giờ 23-24\"/>
    </mc:Choice>
  </mc:AlternateContent>
  <xr:revisionPtr revIDLastSave="0" documentId="13_ncr:1_{89BB514F-5BD1-4003-88C0-CCAF737E113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1" sheetId="2" r:id="rId1"/>
    <sheet name="M2" sheetId="3" r:id="rId2"/>
    <sheet name="XL4Poppy" sheetId="4" state="hidden" r:id="rId3"/>
  </sheets>
  <definedNames>
    <definedName name="_____hom2">#REF!</definedName>
    <definedName name="_____NCL100">#REF!</definedName>
    <definedName name="_____NCL200">#REF!</definedName>
    <definedName name="_____NCL250">#REF!</definedName>
    <definedName name="_____nin190">#REF!</definedName>
    <definedName name="_____SN3">#REF!</definedName>
    <definedName name="_____sua20">#REF!</definedName>
    <definedName name="_____sua30">#REF!</definedName>
    <definedName name="_____TL3">#REF!</definedName>
    <definedName name="_____VL100">#REF!</definedName>
    <definedName name="_____VL200">#REF!</definedName>
    <definedName name="_____VL250">#REF!</definedName>
    <definedName name="____CON1">#REF!</definedName>
    <definedName name="____CON2">#REF!</definedName>
    <definedName name="____ddn400">#REF!</definedName>
    <definedName name="____NET2">#REF!</definedName>
    <definedName name="____Sat27">#REF!</definedName>
    <definedName name="____Sat6">#REF!</definedName>
    <definedName name="____sc1">#REF!</definedName>
    <definedName name="____SC2">#REF!</definedName>
    <definedName name="____sc3">#REF!</definedName>
    <definedName name="____TL1">#REF!</definedName>
    <definedName name="____TL2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CON1">#REF!</definedName>
    <definedName name="___CON2">#REF!</definedName>
    <definedName name="___ddn400">#REF!</definedName>
    <definedName name="___ddn600">#REF!</definedName>
    <definedName name="___hom2">#REF!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Sat27">#REF!</definedName>
    <definedName name="___Sat6">#REF!</definedName>
    <definedName name="___sc1">#REF!</definedName>
    <definedName name="___SC2">#REF!</definedName>
    <definedName name="___sc3">#REF!</definedName>
    <definedName name="___SN3">#REF!</definedName>
    <definedName name="___sua20">#REF!</definedName>
    <definedName name="___sua30">#REF!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VL100">#REF!</definedName>
    <definedName name="___VL200">#REF!</definedName>
    <definedName name="___VL250">#REF!</definedName>
    <definedName name="__CON1">#REF!</definedName>
    <definedName name="__CON2">#REF!</definedName>
    <definedName name="__ddn400">#REF!</definedName>
    <definedName name="__ddn600">#REF!</definedName>
    <definedName name="__hom2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Sat27">#REF!</definedName>
    <definedName name="__Sat6">#REF!</definedName>
    <definedName name="__sc1">#REF!</definedName>
    <definedName name="__SC2">#REF!</definedName>
    <definedName name="__sc3">#REF!</definedName>
    <definedName name="__SN3">#REF!</definedName>
    <definedName name="__sua20">#REF!</definedName>
    <definedName name="__sua30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VL100">#REF!</definedName>
    <definedName name="__VL200">#REF!</definedName>
    <definedName name="__VL250">#REF!</definedName>
    <definedName name="_1">#REF!</definedName>
    <definedName name="_2">#REF!</definedName>
    <definedName name="_40x4">5100</definedName>
    <definedName name="_Builtin0">XL4Poppy!$C$4</definedName>
    <definedName name="_CON1">#REF!</definedName>
    <definedName name="_CON2">#REF!</definedName>
    <definedName name="_ddn400">#REF!</definedName>
    <definedName name="_ddn600">#REF!</definedName>
    <definedName name="_Fill" hidden="1">#REF!</definedName>
    <definedName name="_hom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at27">#REF!</definedName>
    <definedName name="_Sat6">#REF!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sua20">#REF!</definedName>
    <definedName name="_sua30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VL100">#REF!</definedName>
    <definedName name="_VL200">#REF!</definedName>
    <definedName name="_VL250">#REF!</definedName>
    <definedName name="A">#REF!</definedName>
    <definedName name="A120_">#REF!</definedName>
    <definedName name="a277Print_Titles">#REF!</definedName>
    <definedName name="A35_">#REF!</definedName>
    <definedName name="A50_">#REF!</definedName>
    <definedName name="A6N2">#REF!</definedName>
    <definedName name="A6N3">#REF!</definedName>
    <definedName name="A70_">#REF!</definedName>
    <definedName name="A95_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ia">#REF!</definedName>
    <definedName name="Book2">#REF!</definedName>
    <definedName name="BOQ">#REF!</definedName>
    <definedName name="BT">#REF!</definedName>
    <definedName name="BU_CHENH_LECH_DZ0.4KV">#REF!</definedName>
    <definedName name="BU_CHENH_LECH_DZ22KV">#REF!</definedName>
    <definedName name="BU_CHENH_LECH_TBA">#REF!</definedName>
    <definedName name="Bulongma">8700</definedName>
    <definedName name="buoc">#REF!</definedName>
    <definedName name="Bust">XL4Poppy!$C$31</definedName>
    <definedName name="BVCISUMMARY">#REF!</definedName>
    <definedName name="bvnb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.1111">#REF!</definedName>
    <definedName name="ca.1111.th">#REF!</definedName>
    <definedName name="CACAU">298161</definedName>
    <definedName name="CCS">#REF!</definedName>
    <definedName name="CDD">#REF!</definedName>
    <definedName name="CK">#REF!</definedName>
    <definedName name="CLECH_0.4">#REF!</definedName>
    <definedName name="CLVC3">0.1</definedName>
    <definedName name="CLVCTB">#REF!</definedName>
    <definedName name="clvl">#REF!</definedName>
    <definedName name="Co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XL4Poppy!$C$9</definedName>
    <definedName name="cot7.5">#REF!</definedName>
    <definedName name="cot8.5">#REF!</definedName>
    <definedName name="Cotsatma">9726</definedName>
    <definedName name="Cotthepma">9726</definedName>
    <definedName name="COVER">#REF!</definedName>
    <definedName name="cpc">#REF!</definedName>
    <definedName name="cpmtc">#REF!</definedName>
    <definedName name="cpnc">#REF!</definedName>
    <definedName name="cptt">#REF!</definedName>
    <definedName name="CPVC100">#REF!</definedName>
    <definedName name="cpvl">#REF!</definedName>
    <definedName name="CRD">#REF!</definedName>
    <definedName name="_xlnm.Criteria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ep">#REF!</definedName>
    <definedName name="cu_ly_1">#REF!</definedName>
    <definedName name="CU_LY_VAN_CHUYEN_GIA_QUYEN">#REF!</definedName>
    <definedName name="CU_LY_VAN_CHUYEN_THU_CONG">#REF!</definedName>
    <definedName name="Cuoc_vc_1">#REF!</definedName>
    <definedName name="cx">#REF!</definedName>
    <definedName name="_xlnm.Database">#REF!</definedName>
    <definedName name="DCL_22">12117600</definedName>
    <definedName name="DCL_35">25490000</definedName>
    <definedName name="DD">#REF!</definedName>
    <definedName name="den_bu">#REF!</definedName>
    <definedName name="denbu">#REF!</definedName>
    <definedName name="dgbdII">#REF!</definedName>
    <definedName name="DGCTI592">#REF!</definedName>
    <definedName name="dgdk" hidden="1">{"'Sheet1'!$L$16"}</definedName>
    <definedName name="dgnc">#REF!</definedName>
    <definedName name="dgqndn">#REF!</definedName>
    <definedName name="dgvl">#REF!</definedName>
    <definedName name="dhom">#REF!</definedName>
    <definedName name="dk" hidden="1">{"'Sheet1'!$L$16"}</definedName>
    <definedName name="dm56bxd">#REF!</definedName>
    <definedName name="Document_array" localSheetId="2">{"ÿÿÿÿÿ","MAU TTTG CA NHAN 0910.xls"}</definedName>
    <definedName name="Documents_array">XL4Poppy!$B$1:$B$16</definedName>
    <definedName name="DON_GIA_3282">#REF!</definedName>
    <definedName name="DON_GIA_3283">#REF!</definedName>
    <definedName name="DON_GIA_3285">#REF!</definedName>
    <definedName name="DON_GIA_VAN_CHUYEN_36">#REF!</definedName>
    <definedName name="ds1pnc">#REF!</definedName>
    <definedName name="ds1pvl">#REF!</definedName>
    <definedName name="ds3pnc">#REF!</definedName>
    <definedName name="ds3pvl">#REF!</definedName>
    <definedName name="DSUMDATA">#REF!</definedName>
    <definedName name="DU_TOAN_CHI_TIET_CONG_TO">#REF!</definedName>
    <definedName name="DU_TOAN_CHI_TIET_DZ22KV">#REF!</definedName>
    <definedName name="DU_TOAN_CHI_TIET_KHO_BAI">#REF!</definedName>
    <definedName name="DutoanDongmo">#REF!</definedName>
    <definedName name="ẻgwerg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f">#REF!</definedName>
    <definedName name="ff">#REF!</definedName>
    <definedName name="FI_12">4820</definedName>
    <definedName name="ghip">#REF!</definedName>
    <definedName name="GIA_CU_LY_VAN_CHUYEN">#REF!</definedName>
    <definedName name="Gia_tien">#REF!</definedName>
    <definedName name="gia_tien_BTN">#REF!</definedName>
    <definedName name="gl3p">#REF!</definedName>
    <definedName name="gsd" hidden="1">{"'Sheet1'!$L$16"}</definedName>
    <definedName name="gtst">#REF!</definedName>
    <definedName name="GTXL">#REF!</definedName>
    <definedName name="h" localSheetId="2" hidden="1">{"'Sheet1'!$L$16"}</definedName>
    <definedName name="h" hidden="1">{"'Sheet1'!$L$16"}</definedName>
    <definedName name="Ha">#REF!</definedName>
    <definedName name="HCM">#REF!</definedName>
    <definedName name="HE_SO_KHO_KHAN_CANG_DAY">#REF!</definedName>
    <definedName name="Heä_soá_laép_xaø_H">1.7</definedName>
    <definedName name="heä_soá_sình_laày">#REF!</definedName>
    <definedName name="Hello">XL4Poppy!$A$15</definedName>
    <definedName name="hien">#REF!</definedName>
    <definedName name="HOME_MANP">#REF!</definedName>
    <definedName name="HOMEOFFICE_COST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ßm4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2" hidden="1">{"'Sheet1'!$L$16"}</definedName>
    <definedName name="huy" hidden="1">{"'Sheet1'!$L$16"}</definedName>
    <definedName name="I">#REF!</definedName>
    <definedName name="IDLAB_COST">#REF!</definedName>
    <definedName name="INDMANP">#REF!</definedName>
    <definedName name="j">#REF!</definedName>
    <definedName name="j356C8">#REF!</definedName>
    <definedName name="k" hidden="1">{"'Sheet1'!$L$16"}</definedName>
    <definedName name="kcong">#REF!</definedName>
    <definedName name="KHOI_LUONG_DAT_DAO_DAP">#REF!</definedName>
    <definedName name="Kiem_tra_trung_ten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p1ph">#REF!</definedName>
    <definedName name="l">#REF!</definedName>
    <definedName name="L63x6">5800</definedName>
    <definedName name="lan">#REF!</definedName>
    <definedName name="LAP_DAT_TBA">#REF!</definedName>
    <definedName name="LBS_22">107800000</definedName>
    <definedName name="LIET_KE_VI_TRI_DZ0.4KV">#REF!</definedName>
    <definedName name="LIET_KE_VI_TRI_DZ22KV">#REF!</definedName>
    <definedName name="Lmk">#REF!</definedName>
    <definedName name="lntt">#REF!</definedName>
    <definedName name="m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G_A">#REF!</definedName>
    <definedName name="mkh" hidden="1">{"'Sheet1'!$L$16"}</definedName>
    <definedName name="mtcdg">#REF!</definedName>
    <definedName name="MTMAC12">#REF!</definedName>
    <definedName name="mtram">#REF!</definedName>
    <definedName name="myle">#REF!</definedName>
    <definedName name="n">#REF!</definedName>
    <definedName name="n1pig">#REF!</definedName>
    <definedName name="n1pind">#REF!</definedName>
    <definedName name="n1ping">#REF!</definedName>
    <definedName name="n1pint">#REF!</definedName>
    <definedName name="nbjh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dg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vjhbg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ophom">#REF!</definedName>
    <definedName name="PA">#REF!</definedName>
    <definedName name="PHAN_DIEN_DZ0.4KV">#REF!</definedName>
    <definedName name="PHAN_DIEN_TBA">#REF!</definedName>
    <definedName name="PHAN_MUA_SAM_DZ0.4KV">#REF!</definedName>
    <definedName name="phu_luc_vua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tdm">#REF!</definedName>
    <definedName name="ra11p">#REF!</definedName>
    <definedName name="ra13p">#REF!</definedName>
    <definedName name="s">#REF!</definedName>
    <definedName name="sdf" hidden="1">{"'Sheet1'!$L$16"}</definedName>
    <definedName name="sdfs" hidden="1">{"'Sheet1'!$L$16"}</definedName>
    <definedName name="SDMONG">#REF!</definedName>
    <definedName name="sho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s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xTV">10%</definedName>
    <definedName name="TaxXL">5%</definedName>
    <definedName name="TBA">#REF!</definedName>
    <definedName name="tbtram">#REF!</definedName>
    <definedName name="TC">#REF!</definedName>
    <definedName name="TC_NHANH1">#REF!</definedName>
    <definedName name="td1p">#REF!</definedName>
    <definedName name="td3p">#REF!</definedName>
    <definedName name="tdia">#REF!</definedName>
    <definedName name="tdnc1p">#REF!</definedName>
    <definedName name="tdt">#REF!</definedName>
    <definedName name="tdtr2cnc">#REF!</definedName>
    <definedName name="tdtr2cvl">#REF!</definedName>
    <definedName name="tdvl1p">#REF!</definedName>
    <definedName name="thdt">#REF!</definedName>
    <definedName name="thepma">10500</definedName>
    <definedName name="THGO1pnc">#REF!</definedName>
    <definedName name="thht">#REF!</definedName>
    <definedName name="thkp3">#REF!</definedName>
    <definedName name="thtt">#REF!</definedName>
    <definedName name="Tien">#REF!</definedName>
    <definedName name="TIENLUONG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lan_xuat_hien">#REF!</definedName>
    <definedName name="tk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_1">#REF!</definedName>
    <definedName name="trt">#REF!</definedName>
    <definedName name="tt">#REF!</definedName>
    <definedName name="TT_1P">#REF!</definedName>
    <definedName name="TT_3p">#REF!</definedName>
    <definedName name="tthi">#REF!</definedName>
    <definedName name="ttronmk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RIINST">#REF!</definedName>
    <definedName name="VARIPURC">#REF!</definedName>
    <definedName name="vat">#REF!</definedName>
    <definedName name="VAT_LIEU_DEN_CHAN_CONG_TRINH">#REF!</definedName>
    <definedName name="VCHT">#REF!</definedName>
    <definedName name="VCTT">#REF!</definedName>
    <definedName name="vd3p">#REF!</definedName>
    <definedName name="vl1p">#REF!</definedName>
    <definedName name="vl3p">#REF!</definedName>
    <definedName name="vldg">#REF!</definedName>
    <definedName name="vldn400">#REF!</definedName>
    <definedName name="vldn600">#REF!</definedName>
    <definedName name="VLIEU">#REF!</definedName>
    <definedName name="VLM">#REF!</definedName>
    <definedName name="vltram">#REF!</definedName>
    <definedName name="vr3p">#REF!</definedName>
    <definedName name="W">#REF!</definedName>
    <definedName name="wrn.chi._.tiÆt." hidden="1">{#N/A,#N/A,FALSE,"Chi tiÆt"}</definedName>
    <definedName name="X">#REF!</definedName>
    <definedName name="x1pind">#REF!</definedName>
    <definedName name="x1ping">#REF!</definedName>
    <definedName name="x1pint">#REF!</definedName>
    <definedName name="XCCT">0.5</definedName>
    <definedName name="xd0.6">#REF!</definedName>
    <definedName name="xd1.3">#REF!</definedName>
    <definedName name="xd1.5">#REF!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k0.6">#REF!</definedName>
    <definedName name="xk1.3">#REF!</definedName>
    <definedName name="xk1.5">#REF!</definedName>
    <definedName name="xld1.4">#REF!</definedName>
    <definedName name="xlk1.4">#REF!</definedName>
    <definedName name="xn">#REF!</definedName>
    <definedName name="zfls" hidden="1">{"'Sheet1'!$L$16"}</definedName>
    <definedName name="zsx" hidden="1">{"'Sheet1'!$L$16"}</definedName>
    <definedName name="zx" hidden="1">{"'Sheet1'!$L$16"}</definedName>
    <definedName name="ZY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3" l="1"/>
  <c r="J117" i="2"/>
  <c r="K87" i="2"/>
  <c r="K88" i="2"/>
  <c r="K89" i="2"/>
  <c r="K90" i="2"/>
  <c r="K86" i="2"/>
  <c r="K91" i="2"/>
  <c r="K52" i="2"/>
  <c r="K53" i="2"/>
  <c r="K32" i="2"/>
  <c r="K31" i="2"/>
  <c r="K30" i="2"/>
  <c r="K29" i="2"/>
  <c r="K28" i="2"/>
  <c r="K27" i="2"/>
  <c r="F8" i="2"/>
  <c r="F27" i="3"/>
  <c r="K27" i="3"/>
  <c r="L27" i="3"/>
  <c r="N27" i="3"/>
  <c r="O27" i="3"/>
  <c r="P27" i="3"/>
  <c r="Q27" i="3"/>
  <c r="R27" i="3"/>
  <c r="S27" i="3"/>
  <c r="T27" i="3"/>
  <c r="V27" i="3"/>
  <c r="W27" i="3"/>
  <c r="X27" i="3"/>
  <c r="AD27" i="3"/>
  <c r="E9" i="3"/>
  <c r="E10" i="3"/>
  <c r="E11" i="3"/>
  <c r="E12" i="3"/>
  <c r="G12" i="3" s="1"/>
  <c r="E13" i="3"/>
  <c r="E14" i="3"/>
  <c r="E15" i="3"/>
  <c r="E16" i="3"/>
  <c r="G16" i="3" s="1"/>
  <c r="E17" i="3"/>
  <c r="E18" i="3"/>
  <c r="E19" i="3"/>
  <c r="E20" i="3"/>
  <c r="G20" i="3" s="1"/>
  <c r="E21" i="3"/>
  <c r="E22" i="3"/>
  <c r="E23" i="3"/>
  <c r="E24" i="3"/>
  <c r="G24" i="3" s="1"/>
  <c r="E25" i="3"/>
  <c r="E26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G9" i="3"/>
  <c r="G10" i="3"/>
  <c r="J10" i="3" s="1"/>
  <c r="G11" i="3"/>
  <c r="J11" i="3" s="1"/>
  <c r="G13" i="3"/>
  <c r="G14" i="3"/>
  <c r="J14" i="3" s="1"/>
  <c r="G15" i="3"/>
  <c r="J15" i="3" s="1"/>
  <c r="G17" i="3"/>
  <c r="G18" i="3"/>
  <c r="J18" i="3" s="1"/>
  <c r="G19" i="3"/>
  <c r="J19" i="3" s="1"/>
  <c r="G21" i="3"/>
  <c r="G22" i="3"/>
  <c r="J22" i="3" s="1"/>
  <c r="G23" i="3"/>
  <c r="J23" i="3" s="1"/>
  <c r="G25" i="3"/>
  <c r="G26" i="3"/>
  <c r="J26" i="3" s="1"/>
  <c r="U9" i="3"/>
  <c r="Y9" i="3" s="1"/>
  <c r="Z9" i="3" s="1"/>
  <c r="U10" i="3"/>
  <c r="U11" i="3"/>
  <c r="U12" i="3"/>
  <c r="Y12" i="3" s="1"/>
  <c r="Z12" i="3" s="1"/>
  <c r="U13" i="3"/>
  <c r="Y13" i="3" s="1"/>
  <c r="Z13" i="3" s="1"/>
  <c r="U14" i="3"/>
  <c r="U15" i="3"/>
  <c r="U16" i="3"/>
  <c r="Y16" i="3" s="1"/>
  <c r="Z16" i="3" s="1"/>
  <c r="U17" i="3"/>
  <c r="Y17" i="3" s="1"/>
  <c r="Z17" i="3" s="1"/>
  <c r="U18" i="3"/>
  <c r="Y18" i="3" s="1"/>
  <c r="Z18" i="3" s="1"/>
  <c r="U19" i="3"/>
  <c r="U20" i="3"/>
  <c r="Y20" i="3" s="1"/>
  <c r="Z20" i="3" s="1"/>
  <c r="U21" i="3"/>
  <c r="U22" i="3"/>
  <c r="U23" i="3"/>
  <c r="U24" i="3"/>
  <c r="Y24" i="3" s="1"/>
  <c r="Z24" i="3" s="1"/>
  <c r="U25" i="3"/>
  <c r="Y25" i="3" s="1"/>
  <c r="Z25" i="3" s="1"/>
  <c r="U26" i="3"/>
  <c r="Y26" i="3" s="1"/>
  <c r="Z26" i="3" s="1"/>
  <c r="Y10" i="3"/>
  <c r="Z10" i="3" s="1"/>
  <c r="Y11" i="3"/>
  <c r="Z11" i="3" s="1"/>
  <c r="Y14" i="3"/>
  <c r="Z14" i="3" s="1"/>
  <c r="Y15" i="3"/>
  <c r="Z15" i="3" s="1"/>
  <c r="Y19" i="3"/>
  <c r="Z19" i="3" s="1"/>
  <c r="Y21" i="3"/>
  <c r="Z21" i="3" s="1"/>
  <c r="Y22" i="3"/>
  <c r="Z22" i="3" s="1"/>
  <c r="Y23" i="3"/>
  <c r="Z23" i="3" s="1"/>
  <c r="I8" i="3"/>
  <c r="I27" i="3" s="1"/>
  <c r="H8" i="3"/>
  <c r="H27" i="3" s="1"/>
  <c r="E8" i="3"/>
  <c r="G8" i="3" s="1"/>
  <c r="G27" i="3" s="1"/>
  <c r="K83" i="2"/>
  <c r="K17" i="2"/>
  <c r="F7" i="2"/>
  <c r="K84" i="2"/>
  <c r="K85" i="2"/>
  <c r="K92" i="2"/>
  <c r="K93" i="2"/>
  <c r="F10" i="2"/>
  <c r="K117" i="2" s="1"/>
  <c r="F11" i="2"/>
  <c r="K121" i="2" s="1"/>
  <c r="K73" i="2"/>
  <c r="K74" i="2"/>
  <c r="K75" i="2"/>
  <c r="K76" i="2"/>
  <c r="K77" i="2"/>
  <c r="K72" i="2"/>
  <c r="K66" i="2"/>
  <c r="K67" i="2"/>
  <c r="K68" i="2"/>
  <c r="K69" i="2"/>
  <c r="K70" i="2"/>
  <c r="K65" i="2"/>
  <c r="K59" i="2"/>
  <c r="K60" i="2"/>
  <c r="K61" i="2"/>
  <c r="K62" i="2"/>
  <c r="K63" i="2"/>
  <c r="K56" i="2"/>
  <c r="K57" i="2"/>
  <c r="K55" i="2"/>
  <c r="K49" i="2"/>
  <c r="K50" i="2"/>
  <c r="K51" i="2"/>
  <c r="K48" i="2"/>
  <c r="K42" i="2"/>
  <c r="K43" i="2"/>
  <c r="K44" i="2"/>
  <c r="K45" i="2"/>
  <c r="K46" i="2"/>
  <c r="K41" i="2"/>
  <c r="K35" i="2"/>
  <c r="K36" i="2"/>
  <c r="K37" i="2"/>
  <c r="K38" i="2"/>
  <c r="K39" i="2"/>
  <c r="K34" i="2"/>
  <c r="K24" i="2"/>
  <c r="K25" i="2"/>
  <c r="K23" i="2"/>
  <c r="K18" i="2"/>
  <c r="K19" i="2"/>
  <c r="K20" i="2"/>
  <c r="K21" i="2"/>
  <c r="K16" i="2"/>
  <c r="AA23" i="3" l="1"/>
  <c r="AE23" i="3" s="1"/>
  <c r="AA15" i="3"/>
  <c r="AE15" i="3" s="1"/>
  <c r="AA26" i="3"/>
  <c r="AE26" i="3" s="1"/>
  <c r="AA18" i="3"/>
  <c r="AE18" i="3" s="1"/>
  <c r="AA14" i="3"/>
  <c r="AE14" i="3" s="1"/>
  <c r="AB17" i="3"/>
  <c r="AF17" i="3" s="1"/>
  <c r="AA17" i="3"/>
  <c r="AE17" i="3" s="1"/>
  <c r="AB13" i="3"/>
  <c r="AF13" i="3" s="1"/>
  <c r="AA13" i="3"/>
  <c r="AE13" i="3" s="1"/>
  <c r="AB9" i="3"/>
  <c r="AF9" i="3" s="1"/>
  <c r="AA9" i="3"/>
  <c r="AE9" i="3" s="1"/>
  <c r="AA22" i="3"/>
  <c r="AE22" i="3" s="1"/>
  <c r="AB21" i="3"/>
  <c r="AF21" i="3" s="1"/>
  <c r="AA21" i="3"/>
  <c r="AE21" i="3" s="1"/>
  <c r="AA11" i="3"/>
  <c r="AE11" i="3" s="1"/>
  <c r="AB24" i="3"/>
  <c r="AF24" i="3" s="1"/>
  <c r="AA24" i="3"/>
  <c r="AE24" i="3" s="1"/>
  <c r="AB20" i="3"/>
  <c r="AF20" i="3" s="1"/>
  <c r="AA20" i="3"/>
  <c r="AE20" i="3" s="1"/>
  <c r="AA16" i="3"/>
  <c r="AE16" i="3" s="1"/>
  <c r="AB12" i="3"/>
  <c r="AF12" i="3" s="1"/>
  <c r="AA12" i="3"/>
  <c r="AE12" i="3" s="1"/>
  <c r="AA25" i="3"/>
  <c r="AE25" i="3" s="1"/>
  <c r="AA19" i="3"/>
  <c r="AE19" i="3" s="1"/>
  <c r="AA10" i="3"/>
  <c r="AE10" i="3" s="1"/>
  <c r="AB10" i="3"/>
  <c r="AF10" i="3" s="1"/>
  <c r="E27" i="3"/>
  <c r="K94" i="2"/>
  <c r="K22" i="2"/>
  <c r="K26" i="2"/>
  <c r="J25" i="3"/>
  <c r="J21" i="3"/>
  <c r="J13" i="3"/>
  <c r="J9" i="3"/>
  <c r="J17" i="3"/>
  <c r="J24" i="3"/>
  <c r="J20" i="3"/>
  <c r="J16" i="3"/>
  <c r="J12" i="3"/>
  <c r="K118" i="2"/>
  <c r="K15" i="2"/>
  <c r="F9" i="2"/>
  <c r="U8" i="3"/>
  <c r="J126" i="2"/>
  <c r="K128" i="2" s="1"/>
  <c r="K58" i="2"/>
  <c r="AG16" i="3" l="1"/>
  <c r="AG24" i="3"/>
  <c r="AG21" i="3"/>
  <c r="AG9" i="3"/>
  <c r="AG17" i="3"/>
  <c r="AB18" i="3"/>
  <c r="AF18" i="3" s="1"/>
  <c r="AG18" i="3" s="1"/>
  <c r="AB15" i="3"/>
  <c r="AF15" i="3" s="1"/>
  <c r="AG10" i="3"/>
  <c r="AB25" i="3"/>
  <c r="AF25" i="3" s="1"/>
  <c r="AG25" i="3" s="1"/>
  <c r="AB16" i="3"/>
  <c r="AF16" i="3" s="1"/>
  <c r="AG15" i="3"/>
  <c r="AB19" i="3"/>
  <c r="AF19" i="3" s="1"/>
  <c r="AG19" i="3" s="1"/>
  <c r="AG12" i="3"/>
  <c r="AG20" i="3"/>
  <c r="AB11" i="3"/>
  <c r="AF11" i="3" s="1"/>
  <c r="AB22" i="3"/>
  <c r="AF22" i="3" s="1"/>
  <c r="AG13" i="3"/>
  <c r="AB14" i="3"/>
  <c r="AF14" i="3" s="1"/>
  <c r="AB26" i="3"/>
  <c r="AF26" i="3" s="1"/>
  <c r="AG26" i="3" s="1"/>
  <c r="AB23" i="3"/>
  <c r="AF23" i="3" s="1"/>
  <c r="AG23" i="3" s="1"/>
  <c r="Y8" i="3"/>
  <c r="U27" i="3"/>
  <c r="AG11" i="3"/>
  <c r="AG22" i="3"/>
  <c r="AG14" i="3"/>
  <c r="K126" i="2"/>
  <c r="K64" i="2"/>
  <c r="K40" i="2"/>
  <c r="F12" i="2"/>
  <c r="K33" i="2"/>
  <c r="K47" i="2"/>
  <c r="K54" i="2"/>
  <c r="K71" i="2"/>
  <c r="J8" i="3"/>
  <c r="J27" i="3" s="1"/>
  <c r="Z8" i="3" l="1"/>
  <c r="Z27" i="3" s="1"/>
  <c r="Y27" i="3"/>
  <c r="K78" i="2"/>
  <c r="F129" i="2" s="1"/>
  <c r="AA8" i="3"/>
  <c r="AA27" i="3" s="1"/>
  <c r="F131" i="2" l="1"/>
  <c r="G132" i="2" s="1"/>
  <c r="K79" i="2"/>
  <c r="F130" i="2"/>
  <c r="J130" i="2" s="1"/>
  <c r="AE8" i="3"/>
  <c r="AE27" i="3" s="1"/>
  <c r="AB8" i="3"/>
  <c r="AB27" i="3" s="1"/>
  <c r="J132" i="2" l="1"/>
  <c r="AF8" i="3"/>
  <c r="AF27" i="3" s="1"/>
  <c r="AG8" i="3" l="1"/>
  <c r="AG27" i="3" s="1"/>
</calcChain>
</file>

<file path=xl/sharedStrings.xml><?xml version="1.0" encoding="utf-8"?>
<sst xmlns="http://schemas.openxmlformats.org/spreadsheetml/2006/main" count="159" uniqueCount="152">
  <si>
    <t>TRƯỜNG CAO ĐẲNG SƯ PHẠM NGHỆ AN</t>
  </si>
  <si>
    <t>CỘNG HÒA XÃ HỘI CHỦ NGHĨA VIỆT NAM</t>
  </si>
  <si>
    <r>
      <rPr>
        <b/>
        <u/>
        <sz val="11"/>
        <color rgb="FF000000"/>
        <rFont val="Times New Roman"/>
        <family val="1"/>
      </rPr>
      <t xml:space="preserve">ĐƠN VỊ: </t>
    </r>
    <r>
      <rPr>
        <b/>
        <sz val="11"/>
        <color rgb="FF000000"/>
        <rFont val="Times New Roman"/>
        <family val="1"/>
      </rPr>
      <t>KHOA MẦM NON</t>
    </r>
  </si>
  <si>
    <t>Độc lập - Tự do - Hạnh phúc</t>
  </si>
  <si>
    <t>A. THÔNG TIN NGƯỜI KÊ KHAI</t>
  </si>
  <si>
    <t xml:space="preserve">1. Họ và tên: </t>
  </si>
  <si>
    <t xml:space="preserve">2. Chức danh: </t>
  </si>
  <si>
    <t>3. Chức vụ, nhiệm vụ kiêm nhiệm:</t>
  </si>
  <si>
    <t>4. % định mức gd:</t>
  </si>
  <si>
    <t>B. PHẦN KÊ KHAI SỐ GIỜ GIẢNG DẠY ĐÃ THỰC HIỆN</t>
  </si>
  <si>
    <t>TT</t>
  </si>
  <si>
    <t>Tên học phần, chuyên đề giảng dạy, môn học</t>
  </si>
  <si>
    <t>Lớp</t>
  </si>
  <si>
    <t>Số tiết giảng dạy</t>
  </si>
  <si>
    <t>Giờ chuẩn</t>
  </si>
  <si>
    <t>Tổng B</t>
  </si>
  <si>
    <t>Tên công việc</t>
  </si>
  <si>
    <t>Quy đổi
 giờ chuẩn</t>
  </si>
  <si>
    <t>Ghi chú</t>
  </si>
  <si>
    <t>Huớng dẫn, phản biện Tiểu luận cho SV</t>
  </si>
  <si>
    <t>Tổng C</t>
  </si>
  <si>
    <t>Loại sản phẩm nghiên cứu</t>
  </si>
  <si>
    <t>Mức độ của sản phẩm</t>
  </si>
  <si>
    <t>Định mức</t>
  </si>
  <si>
    <t>Tổng D</t>
  </si>
  <si>
    <t>1. Tổng giờ đã thực hiện:</t>
  </si>
  <si>
    <t>Số giờ dạy vượt</t>
  </si>
  <si>
    <t>Số giờ thiếu:</t>
  </si>
  <si>
    <t>TRƯỞNG ĐƠN VỊ</t>
  </si>
  <si>
    <t>NGƯỜI KHAI</t>
  </si>
  <si>
    <t>UBND TỈNH NGHỆ AN</t>
  </si>
  <si>
    <t>CỘNG HOÀ XÃ HỘI CHỦ NGHĨA VIỆT NAM</t>
  </si>
  <si>
    <r>
      <rPr>
        <b/>
        <sz val="11"/>
        <rFont val="Times New Roman"/>
        <family val="1"/>
      </rPr>
      <t>TR</t>
    </r>
    <r>
      <rPr>
        <b/>
        <u/>
        <sz val="11"/>
        <rFont val="Times New Roman"/>
        <family val="1"/>
      </rPr>
      <t>ƯỜNG CAO ĐẲNG SƯ PHẠM  NGHỆ</t>
    </r>
    <r>
      <rPr>
        <b/>
        <sz val="11"/>
        <rFont val="Times New Roman"/>
        <family val="1"/>
      </rPr>
      <t xml:space="preserve"> AN</t>
    </r>
  </si>
  <si>
    <t xml:space="preserve">ĐƠN VỊ: </t>
  </si>
  <si>
    <t>Họ và tên giảng viên</t>
  </si>
  <si>
    <t>Số giờ quy chuẩn theo quy định</t>
  </si>
  <si>
    <t>Số giờ đã thực hiện</t>
  </si>
  <si>
    <t>Số  giờ vượt</t>
  </si>
  <si>
    <t>Phần thanh toán</t>
  </si>
  <si>
    <t>Ký nhận</t>
  </si>
  <si>
    <t>% định mức giảng dạy</t>
  </si>
  <si>
    <t>Giờ chuẩn  giảng dạy</t>
  </si>
  <si>
    <t>Giờ hoạt động chuyên môn và nhiệm vụ khác</t>
  </si>
  <si>
    <t>Tổng số giờ chuẩn phải thực hiện</t>
  </si>
  <si>
    <t>Giờ giảng dạy</t>
  </si>
  <si>
    <t>Tổng giờ chuẩn giảng dạy (B)</t>
  </si>
  <si>
    <t>Số giờ vượt đến 240 giờ chuẩn</t>
  </si>
  <si>
    <t>Sô giờ vượt trên 240 giờ chuẩn</t>
  </si>
  <si>
    <t>Hệ số lương + PCCV</t>
  </si>
  <si>
    <t>Đến 240 giờ chuẩn</t>
  </si>
  <si>
    <t>Trên 240 giờ chuẩn</t>
  </si>
  <si>
    <t>Tổng số tiền được thanh toán</t>
  </si>
  <si>
    <t>Dạy cao đẳng</t>
  </si>
  <si>
    <t>Dạy tuần GDCD</t>
  </si>
  <si>
    <t>Dạy TCNN</t>
  </si>
  <si>
    <t>Dạy bồi dưỡng</t>
  </si>
  <si>
    <t>Dạy chức danh NN</t>
  </si>
  <si>
    <t>Dạy chương trình GDPT 2018</t>
  </si>
  <si>
    <t>Dạy chường trình  tăng cường</t>
  </si>
  <si>
    <t>Giá tính đến 240 giờ chuẩn</t>
  </si>
  <si>
    <t>Thành tiền</t>
  </si>
  <si>
    <t>Thành tiền (50.000 đ/giờ chuẩn)</t>
  </si>
  <si>
    <t>Nguyễn Văn A</t>
  </si>
  <si>
    <t>Lê Văn l</t>
  </si>
  <si>
    <t>TỔNG</t>
  </si>
  <si>
    <t xml:space="preserve">     Bằng chữ: ./.</t>
  </si>
  <si>
    <t>HIỆU TRƯỞNG</t>
  </si>
  <si>
    <t>PHÓ HIỆU TRƯỞNG
PHỤ TRÁCH CHUYÊN MÔN</t>
  </si>
  <si>
    <t>KẾ TOÁN TRƯỞNG</t>
  </si>
  <si>
    <t>PHÒNG KH-TC</t>
  </si>
  <si>
    <t>PHÒNG TC-HC</t>
  </si>
  <si>
    <t>PHÒNG ĐT-NCKH</t>
  </si>
  <si>
    <t>Trần Anh Tư</t>
  </si>
  <si>
    <t>Đàm Thị Ngọc Ngà</t>
  </si>
  <si>
    <t>Nguyễn Thị Hồng Ngọc</t>
  </si>
  <si>
    <t>Chu Tuấn Anh</t>
  </si>
  <si>
    <t>Nguyễn Văn Dũng</t>
  </si>
  <si>
    <t>Hoàng Đình Hải</t>
  </si>
  <si>
    <t>Kiểm tra thực tập</t>
  </si>
  <si>
    <t>MAU TTTG CA NHAN 0910.xls</t>
  </si>
  <si>
    <t>ÿÿÿÿÿ</t>
  </si>
  <si>
    <t>C:\Program Files\Microsoft Office\OFFICE11\xlstart\ÿÿÿÿÿ.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</si>
  <si>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</si>
  <si>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</si>
  <si>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</si>
  <si>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</si>
  <si>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</si>
  <si>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</si>
  <si>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</si>
  <si>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</si>
  <si>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ÿÿÿÿÿ.xls**</t>
  </si>
  <si>
    <t>**Infect Workbook**</t>
  </si>
  <si>
    <t>BẢNG KÊ KHAI GIỜ ĐÃ THỰC HIỆN CỦA CÁ NHÂN
NĂM HỌC 2023- 2024</t>
  </si>
  <si>
    <t xml:space="preserve">5. Số giờ kiêm nhiệm (được giảm) </t>
  </si>
  <si>
    <t>(Lý do giảm)</t>
  </si>
  <si>
    <t xml:space="preserve">6. Số giờ chuẩn giảng dạy: </t>
  </si>
  <si>
    <t xml:space="preserve">7. Số giờ chuẩn phải thực hiện: </t>
  </si>
  <si>
    <t>8. Hoạt động chuyên môn khác</t>
  </si>
  <si>
    <t>9. Số giờ chuẩn NCKH phải thực hiện</t>
  </si>
  <si>
    <t>10. Tổng giờ chuẩn phải thực hiện</t>
  </si>
  <si>
    <t>I. Giờ dạy các lớp Cao đẳng chính quy</t>
  </si>
  <si>
    <t>II. Giờ dạy tuần công dân</t>
  </si>
  <si>
    <t>C. PHẦN KÊ KHAI CÁC HOẠT ĐỘNG COI THI, ĐỀ THI TỐT NGHIỆP, CHẤM THI TỐT NGHIỆP</t>
  </si>
  <si>
    <t>D. PHẦN KÊ KHAI CÁC HOẠT ĐỘNG CHUYÊN MÔN VÀ NHIỆM VỤ KHÁC</t>
  </si>
  <si>
    <t>Tự học tập, bồi dưỡng nâng cao trình độ, sinh hoạt chuyên môn, hội họp…......</t>
  </si>
  <si>
    <t>Thời lượng, số lượng</t>
  </si>
  <si>
    <t>Thẩm định các chương trình</t>
  </si>
  <si>
    <t>Phản biện chương trình</t>
  </si>
  <si>
    <t>Đi thực tế tại trường MN, phổ thông</t>
  </si>
  <si>
    <t>Giới thiệu đề thi học phần, khảo sát</t>
  </si>
  <si>
    <t>Biên soạn quy định, quy chế</t>
  </si>
  <si>
    <t>E. PHẦN KÊ KHAI CÁC HOẠT ĐỘNG NGHIÊN CỨU KHOA HỌC QUY ĐỔI SANG GIỜ CHUẨN</t>
  </si>
  <si>
    <t>Tổng E</t>
  </si>
  <si>
    <t>F. TỔNG HỢP</t>
  </si>
  <si>
    <t>% dạy so với chuẩn</t>
  </si>
  <si>
    <t xml:space="preserve"> GVC ghi 137 giờ chuẩn; GV ghi 167</t>
  </si>
  <si>
    <t xml:space="preserve"> GVC ghi 150 giờ chuẩn; GV ghi 120</t>
  </si>
  <si>
    <t>2. Tổng giờ hoạt động chuyên môn</t>
  </si>
  <si>
    <t xml:space="preserve">Kết luận </t>
  </si>
  <si>
    <t>3. Tổng giờ hoạt động dạy học</t>
  </si>
  <si>
    <t>4. Cân đối giờ giảng dạy</t>
  </si>
  <si>
    <t>Nghệ An, ngày      tháng       năm 2024</t>
  </si>
  <si>
    <t xml:space="preserve">Chỉ đạo thi, chấm thi kết thúc học phần, bậc học, hết môn... </t>
  </si>
  <si>
    <t>Thiếu Định mức NCKH</t>
  </si>
  <si>
    <t>GV</t>
  </si>
  <si>
    <t>Số giờ làm công tác kiêm nhiệm (được giảm)</t>
  </si>
  <si>
    <t>Chức danh (GVC ghi 1; GV ghi 2)</t>
  </si>
  <si>
    <t>Giờ NCKH</t>
  </si>
  <si>
    <t>Giờ hoạt động chuyên môn và nhiệm vụ khác (D)</t>
  </si>
  <si>
    <t>Giờ NCKH (E)</t>
  </si>
  <si>
    <t>Hoạt động  khác quy đổi sang giờ chuẩn giảng dạy (C)</t>
  </si>
  <si>
    <t xml:space="preserve">Giờ vượt chuẩn </t>
  </si>
  <si>
    <t>Số giờ chuẩn giảng dạy  phải thực hiện</t>
  </si>
  <si>
    <t>Tổng giờ chuẩn giảng dạy đã thực hiện</t>
  </si>
  <si>
    <t>Học kỳ,
bậc học</t>
  </si>
  <si>
    <t>III. Giờ dạy dạy tiếng Việt (Lào) tại trường CĐSPNA</t>
  </si>
  <si>
    <t>IV. Giờ dạy dạy tiếng Việt (Lào) tại trường Dân tộc nội trú 2</t>
  </si>
  <si>
    <t>VI. Giờ dạy các lớp bồi dưỡng</t>
  </si>
  <si>
    <t>VII. Giờ dạy các lớp CDNN</t>
  </si>
  <si>
    <t>V. Giờ dạy trung cấp GD nghề nghiệp</t>
  </si>
  <si>
    <t>VIII. Giờ dạy các lớp Kỹ năng, năng khiếu</t>
  </si>
  <si>
    <t>Xây dựng, chỉnh sửa chương trình chi tiết giáo dục tăng cường</t>
  </si>
  <si>
    <t>Xây dựng, chỉnh sửa chương trình chi tiết đào tạo, bồi dưỡng cấp chứng chỉ, giấy chứng nhận</t>
  </si>
  <si>
    <t>Coi thi, chỉ đạo thi: học phần, Lào, khảo sát (trường THSP); đề thi tốt nghiệp; chấm thi tốt nghiệp; huấn luyện dân quân tự vệ</t>
  </si>
  <si>
    <t>Quy đổi giờ chuẩn</t>
  </si>
  <si>
    <t>IX. Giờ dạy các lớp theo chương trình GDPT 2018 - THSP</t>
  </si>
  <si>
    <t>X. Giờ dạy các lớp theo chương trình GD tăng cường - THSP</t>
  </si>
  <si>
    <t>BẢNG THANH TOÁN TIỀN GIỜ VƯỢT ĐỊNH MỨC GIỜ CHUẨN NĂM HỌC 2023- 2024</t>
  </si>
  <si>
    <t>Nghệ An, ngày     tháng     năm 2024</t>
  </si>
  <si>
    <t>Dạy Lào tại trường CĐSP NA</t>
  </si>
  <si>
    <t>Dạy Lào tại Dân tộc nội trú 2</t>
  </si>
  <si>
    <t>Dạy kỹ năng, năng khiếu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</si>
</sst>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00.000"/>
    <numFmt numFmtId="165" formatCode="&quot;?&quot;#,##0;&quot;?&quot;\-#,##0"/>
    <numFmt numFmtId="166" formatCode="_-* #,##0_-;\-* #,##0_-;_-* &quot;-&quot;_-;_-@_-"/>
    <numFmt numFmtId="167" formatCode="_-* #,##0.00\ _€_-;\-* #,##0.00\ _€_-;_-* &quot;-&quot;??\ _€_-;_-@_-"/>
    <numFmt numFmtId="168" formatCode="\$#,##0\ ;\(\$#,##0\)"/>
    <numFmt numFmtId="169" formatCode="&quot;VND&quot;#,##0_);[Red]\(&quot;VND&quot;#,##0\)"/>
    <numFmt numFmtId="170" formatCode="#,##0.00\ &quot;F&quot;;[Red]\-#,##0.00\ &quot;F&quot;"/>
    <numFmt numFmtId="171" formatCode="_-* #,##0\ &quot;F&quot;_-;\-* #,##0\ &quot;F&quot;_-;_-* &quot;-&quot;\ &quot;F&quot;_-;_-@_-"/>
    <numFmt numFmtId="172" formatCode="#,##0\ &quot;F&quot;;[Red]\-#,##0\ &quot;F&quot;"/>
    <numFmt numFmtId="173" formatCode="#,##0.00\ &quot;F&quot;;\-#,##0.00\ &quot;F&quot;"/>
    <numFmt numFmtId="174" formatCode="#,##0\ &quot;DM&quot;;\-#,##0\ &quot;DM&quot;"/>
    <numFmt numFmtId="175" formatCode="0.000%"/>
    <numFmt numFmtId="176" formatCode="&quot;￥&quot;#,##0;&quot;￥&quot;\-#,##0"/>
    <numFmt numFmtId="177" formatCode="_-* #,##0.00_-;\-* #,##0.00_-;_-* &quot;-&quot;??_-;_-@_-"/>
    <numFmt numFmtId="178" formatCode="_-&quot;$&quot;* #,##0_-;\-&quot;$&quot;* #,##0_-;_-&quot;$&quot;* &quot;-&quot;_-;_-@_-"/>
    <numFmt numFmtId="179" formatCode="&quot;$&quot;#,##0;[Red]\-&quot;$&quot;#,##0"/>
    <numFmt numFmtId="180" formatCode="_-&quot;$&quot;* #,##0.00_-;\-&quot;$&quot;* #,##0.00_-;_-&quot;$&quot;* &quot;-&quot;??_-;_-@_-"/>
    <numFmt numFmtId="181" formatCode="#,##0.0"/>
    <numFmt numFmtId="182" formatCode="0.0"/>
    <numFmt numFmtId="183" formatCode="_(* #,##0.0_);_(* \(#,##0.0\);_(* &quot;-&quot;??_);_(@_)"/>
    <numFmt numFmtId="184" formatCode="_(* #,##0_);_(* \(#,##0\);_(* &quot;-&quot;??_);_(@_)"/>
  </numFmts>
  <fonts count="66">
    <font>
      <sz val="12"/>
      <name val=".VnTime"/>
      <charset val="134"/>
    </font>
    <font>
      <sz val="10"/>
      <name val="Arial"/>
      <family val="2"/>
    </font>
    <font>
      <sz val="10"/>
      <name val="돋움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.VnTime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b/>
      <i/>
      <sz val="11"/>
      <name val="Times New Roman"/>
      <family val="1"/>
    </font>
    <font>
      <b/>
      <i/>
      <u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rgb="FFFF0000"/>
      <name val="Times New Roman"/>
      <family val="1"/>
    </font>
    <font>
      <i/>
      <sz val="10"/>
      <name val="Times New Roman"/>
      <family val="1"/>
    </font>
    <font>
      <sz val="11"/>
      <color indexed="8"/>
      <name val=".VnTime"/>
      <charset val="134"/>
    </font>
    <font>
      <sz val="11"/>
      <color indexed="8"/>
      <name val=".VnArial"/>
      <charset val="134"/>
    </font>
    <font>
      <sz val="11"/>
      <color indexed="8"/>
      <name val=".VnArial NarrowH"/>
      <charset val="134"/>
    </font>
    <font>
      <sz val="11"/>
      <name val=".VnTime"/>
      <charset val="134"/>
    </font>
    <font>
      <b/>
      <sz val="11"/>
      <color indexed="8"/>
      <name val="Times New Roman"/>
      <family val="1"/>
    </font>
    <font>
      <b/>
      <u/>
      <sz val="11"/>
      <color rgb="FF000000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8"/>
      <name val=".VnTime"/>
      <charset val="134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charset val="134"/>
    </font>
    <font>
      <sz val="14"/>
      <name val="??"/>
      <charset val="134"/>
    </font>
    <font>
      <sz val="12"/>
      <name val="????"/>
      <charset val="136"/>
    </font>
    <font>
      <sz val="12"/>
      <name val="???"/>
      <charset val="134"/>
    </font>
    <font>
      <sz val="10"/>
      <name val="???"/>
      <charset val="134"/>
    </font>
    <font>
      <sz val="10"/>
      <name val=".VnTime"/>
      <charset val="134"/>
    </font>
    <font>
      <sz val="12"/>
      <name val="¹UAAA¼"/>
      <charset val="129"/>
    </font>
    <font>
      <b/>
      <sz val="12"/>
      <name val="Arial"/>
      <family val="2"/>
    </font>
    <font>
      <sz val="12"/>
      <name val="Arial"/>
      <family val="2"/>
    </font>
    <font>
      <sz val="10"/>
      <name val="VNtimes new roman"/>
      <charset val="134"/>
    </font>
    <font>
      <sz val="14"/>
      <name val=".VnTime"/>
      <charset val="134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3"/>
      <name val=".VnTime"/>
      <charset val="134"/>
    </font>
    <font>
      <sz val="11"/>
      <color indexed="8"/>
      <name val="Arial"/>
      <family val="2"/>
    </font>
    <font>
      <sz val="14"/>
      <name val=".VnArial"/>
      <charset val="134"/>
    </font>
    <font>
      <sz val="10"/>
      <name val=" "/>
      <charset val="136"/>
    </font>
    <font>
      <sz val="14"/>
      <name val="뼻뮝"/>
      <charset val="134"/>
    </font>
    <font>
      <sz val="12"/>
      <name val="바탕체"/>
      <charset val="134"/>
    </font>
    <font>
      <sz val="12"/>
      <name val="뼻뮝"/>
      <charset val="134"/>
    </font>
    <font>
      <sz val="11"/>
      <name val="돋움"/>
      <charset val="134"/>
    </font>
    <font>
      <sz val="10"/>
      <name val="굴림체"/>
      <charset val="134"/>
    </font>
    <font>
      <sz val="9"/>
      <name val="Arial"/>
      <family val="2"/>
    </font>
    <font>
      <sz val="12"/>
      <name val="Courier"/>
      <charset val="134"/>
    </font>
    <font>
      <b/>
      <u/>
      <sz val="11"/>
      <name val="Times New Roman"/>
      <family val="1"/>
    </font>
    <font>
      <b/>
      <sz val="11"/>
      <color rgb="FF000000"/>
      <name val="Times New Roman"/>
      <family val="1"/>
    </font>
    <font>
      <sz val="12"/>
      <name val=".VnTime"/>
      <charset val="134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rgb="FF000000"/>
      <name val="Times New Roman"/>
      <family val="1"/>
    </font>
    <font>
      <b/>
      <sz val="7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21">
    <xf numFmtId="0" fontId="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0" fillId="0" borderId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41" fillId="0" borderId="16" applyNumberFormat="0" applyAlignment="0" applyProtection="0">
      <alignment horizontal="left" vertical="center"/>
    </xf>
    <xf numFmtId="0" fontId="41" fillId="0" borderId="14">
      <alignment horizontal="left" vertical="center"/>
    </xf>
    <xf numFmtId="0" fontId="42" fillId="0" borderId="0" applyNumberFormat="0" applyFont="0" applyFill="0" applyAlignment="0"/>
    <xf numFmtId="169" fontId="4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4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60" fillId="0" borderId="0"/>
    <xf numFmtId="0" fontId="33" fillId="0" borderId="0"/>
    <xf numFmtId="0" fontId="45" fillId="0" borderId="0"/>
    <xf numFmtId="0" fontId="46" fillId="0" borderId="0"/>
    <xf numFmtId="0" fontId="6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0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0" fontId="47" fillId="0" borderId="11">
      <alignment horizontal="right" vertical="center"/>
    </xf>
    <xf numFmtId="170" fontId="47" fillId="0" borderId="11">
      <alignment horizontal="right" vertical="center"/>
    </xf>
    <xf numFmtId="170" fontId="47" fillId="0" borderId="11">
      <alignment horizontal="right" vertical="center"/>
    </xf>
    <xf numFmtId="170" fontId="47" fillId="0" borderId="11">
      <alignment horizontal="right" vertical="center"/>
    </xf>
    <xf numFmtId="170" fontId="47" fillId="0" borderId="11">
      <alignment horizontal="right" vertical="center"/>
    </xf>
    <xf numFmtId="170" fontId="47" fillId="0" borderId="11">
      <alignment horizontal="right" vertical="center"/>
    </xf>
    <xf numFmtId="170" fontId="47" fillId="0" borderId="11">
      <alignment horizontal="right" vertical="center"/>
    </xf>
    <xf numFmtId="170" fontId="47" fillId="0" borderId="11">
      <alignment horizontal="right" vertical="center"/>
    </xf>
    <xf numFmtId="171" fontId="47" fillId="0" borderId="11">
      <alignment horizontal="center"/>
    </xf>
    <xf numFmtId="171" fontId="47" fillId="0" borderId="11">
      <alignment horizontal="center"/>
    </xf>
    <xf numFmtId="171" fontId="47" fillId="0" borderId="11">
      <alignment horizont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72" fontId="47" fillId="0" borderId="0"/>
    <xf numFmtId="172" fontId="47" fillId="0" borderId="0"/>
    <xf numFmtId="173" fontId="47" fillId="0" borderId="7"/>
    <xf numFmtId="173" fontId="47" fillId="0" borderId="7"/>
    <xf numFmtId="0" fontId="4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74" fontId="54" fillId="0" borderId="0" applyFont="0" applyFill="0" applyBorder="0" applyAlignment="0" applyProtection="0"/>
    <xf numFmtId="175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0" fontId="1" fillId="0" borderId="0"/>
    <xf numFmtId="0" fontId="42" fillId="0" borderId="0"/>
    <xf numFmtId="166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7" fillId="0" borderId="0" applyFont="0" applyFill="0" applyBorder="0" applyAlignment="0" applyProtection="0"/>
    <xf numFmtId="180" fontId="56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114"/>
    <xf numFmtId="0" fontId="2" fillId="2" borderId="0" xfId="114" applyFont="1" applyFill="1"/>
    <xf numFmtId="0" fontId="1" fillId="2" borderId="0" xfId="114" applyFill="1"/>
    <xf numFmtId="0" fontId="1" fillId="3" borderId="1" xfId="114" applyFill="1" applyBorder="1"/>
    <xf numFmtId="0" fontId="3" fillId="4" borderId="2" xfId="114" applyFont="1" applyFill="1" applyBorder="1" applyAlignment="1">
      <alignment horizontal="center"/>
    </xf>
    <xf numFmtId="0" fontId="4" fillId="5" borderId="3" xfId="114" applyFont="1" applyFill="1" applyBorder="1" applyAlignment="1">
      <alignment horizontal="center"/>
    </xf>
    <xf numFmtId="0" fontId="3" fillId="4" borderId="3" xfId="114" applyFont="1" applyFill="1" applyBorder="1" applyAlignment="1">
      <alignment horizontal="center"/>
    </xf>
    <xf numFmtId="0" fontId="3" fillId="4" borderId="4" xfId="114" applyFont="1" applyFill="1" applyBorder="1" applyAlignment="1">
      <alignment horizontal="center"/>
    </xf>
    <xf numFmtId="0" fontId="1" fillId="3" borderId="5" xfId="114" applyFill="1" applyBorder="1"/>
    <xf numFmtId="0" fontId="1" fillId="3" borderId="6" xfId="114" applyFill="1" applyBorder="1"/>
    <xf numFmtId="0" fontId="0" fillId="0" borderId="0" xfId="0" applyProtection="1">
      <protection locked="0"/>
    </xf>
    <xf numFmtId="0" fontId="9" fillId="0" borderId="7" xfId="45" applyFont="1" applyBorder="1" applyAlignment="1" applyProtection="1">
      <alignment horizontal="center" vertical="center" textRotation="90" wrapText="1"/>
      <protection locked="0"/>
    </xf>
    <xf numFmtId="0" fontId="14" fillId="0" borderId="7" xfId="45" applyFont="1" applyBorder="1" applyAlignment="1" applyProtection="1">
      <alignment horizontal="center" vertical="center" shrinkToFit="1"/>
      <protection locked="0"/>
    </xf>
    <xf numFmtId="0" fontId="14" fillId="0" borderId="7" xfId="38" applyFont="1" applyBorder="1" applyAlignment="1" applyProtection="1">
      <alignment horizontal="left" vertical="center" shrinkToFit="1"/>
      <protection locked="0"/>
    </xf>
    <xf numFmtId="182" fontId="14" fillId="0" borderId="7" xfId="45" applyNumberFormat="1" applyFont="1" applyBorder="1" applyAlignment="1" applyProtection="1">
      <alignment horizontal="center" vertical="center" shrinkToFit="1"/>
    </xf>
    <xf numFmtId="182" fontId="14" fillId="0" borderId="7" xfId="51" applyNumberFormat="1" applyFont="1" applyBorder="1" applyAlignment="1" applyProtection="1">
      <alignment horizontal="center" vertical="center" shrinkToFit="1"/>
      <protection locked="0"/>
    </xf>
    <xf numFmtId="182" fontId="14" fillId="0" borderId="7" xfId="45" applyNumberFormat="1" applyFont="1" applyBorder="1" applyAlignment="1" applyProtection="1">
      <alignment horizontal="center" vertical="center" shrinkToFit="1"/>
      <protection locked="0"/>
    </xf>
    <xf numFmtId="183" fontId="14" fillId="0" borderId="7" xfId="25" applyNumberFormat="1" applyFont="1" applyFill="1" applyBorder="1" applyAlignment="1" applyProtection="1">
      <alignment horizontal="center" shrinkToFit="1"/>
      <protection locked="0"/>
    </xf>
    <xf numFmtId="183" fontId="9" fillId="0" borderId="7" xfId="25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51" applyFont="1" applyProtection="1">
      <protection locked="0"/>
    </xf>
    <xf numFmtId="0" fontId="8" fillId="0" borderId="0" xfId="47" applyFont="1" applyAlignment="1" applyProtection="1">
      <alignment horizontal="left"/>
      <protection locked="0"/>
    </xf>
    <xf numFmtId="0" fontId="15" fillId="0" borderId="0" xfId="47" applyFont="1" applyAlignment="1" applyProtection="1">
      <alignment horizontal="center"/>
      <protection locked="0"/>
    </xf>
    <xf numFmtId="181" fontId="9" fillId="7" borderId="7" xfId="45" applyNumberFormat="1" applyFont="1" applyFill="1" applyBorder="1" applyAlignment="1" applyProtection="1">
      <alignment horizontal="center" vertical="center" textRotation="90" wrapText="1"/>
      <protection locked="0"/>
    </xf>
    <xf numFmtId="181" fontId="10" fillId="7" borderId="0" xfId="51" applyNumberFormat="1" applyFont="1" applyFill="1" applyAlignment="1" applyProtection="1">
      <alignment vertical="center"/>
      <protection locked="0"/>
    </xf>
    <xf numFmtId="0" fontId="0" fillId="7" borderId="0" xfId="0" applyFill="1" applyProtection="1">
      <protection locked="0"/>
    </xf>
    <xf numFmtId="0" fontId="15" fillId="0" borderId="0" xfId="51" applyFont="1" applyAlignment="1" applyProtection="1">
      <alignment vertical="center"/>
      <protection locked="0"/>
    </xf>
    <xf numFmtId="0" fontId="17" fillId="7" borderId="0" xfId="0" applyFont="1" applyFill="1" applyProtection="1">
      <protection locked="0"/>
    </xf>
    <xf numFmtId="4" fontId="0" fillId="7" borderId="0" xfId="0" applyNumberFormat="1" applyFill="1" applyProtection="1">
      <protection locked="0"/>
    </xf>
    <xf numFmtId="0" fontId="9" fillId="0" borderId="7" xfId="51" applyFont="1" applyBorder="1" applyAlignment="1" applyProtection="1">
      <alignment horizontal="center" vertical="center" wrapText="1"/>
      <protection locked="0"/>
    </xf>
    <xf numFmtId="182" fontId="14" fillId="0" borderId="7" xfId="51" applyNumberFormat="1" applyFont="1" applyBorder="1" applyAlignment="1" applyProtection="1">
      <alignment horizontal="center" vertical="center" shrinkToFit="1"/>
    </xf>
    <xf numFmtId="2" fontId="18" fillId="0" borderId="7" xfId="45" applyNumberFormat="1" applyFont="1" applyBorder="1" applyAlignment="1" applyProtection="1">
      <alignment horizontal="center" vertical="center" shrinkToFit="1"/>
      <protection locked="0"/>
    </xf>
    <xf numFmtId="184" fontId="14" fillId="0" borderId="7" xfId="25" applyNumberFormat="1" applyFont="1" applyFill="1" applyBorder="1" applyAlignment="1" applyProtection="1">
      <alignment horizontal="center" vertical="center" shrinkToFit="1"/>
      <protection locked="0"/>
    </xf>
    <xf numFmtId="184" fontId="14" fillId="0" borderId="7" xfId="25" applyNumberFormat="1" applyFont="1" applyFill="1" applyBorder="1" applyAlignment="1" applyProtection="1">
      <alignment horizontal="right" vertical="center" shrinkToFit="1"/>
    </xf>
    <xf numFmtId="2" fontId="14" fillId="0" borderId="7" xfId="45" applyNumberFormat="1" applyFont="1" applyBorder="1" applyAlignment="1" applyProtection="1">
      <alignment horizontal="center" vertical="center" shrinkToFit="1"/>
      <protection locked="0"/>
    </xf>
    <xf numFmtId="184" fontId="9" fillId="0" borderId="7" xfId="25" applyNumberFormat="1" applyFont="1" applyFill="1" applyBorder="1" applyAlignment="1" applyProtection="1">
      <alignment horizontal="right" vertical="center" shrinkToFit="1"/>
    </xf>
    <xf numFmtId="0" fontId="19" fillId="0" borderId="10" xfId="51" applyFont="1" applyBorder="1" applyAlignment="1" applyProtection="1">
      <alignment vertical="center"/>
      <protection locked="0"/>
    </xf>
    <xf numFmtId="181" fontId="10" fillId="0" borderId="0" xfId="51" applyNumberFormat="1" applyFont="1" applyAlignment="1" applyProtection="1">
      <alignment vertical="center"/>
      <protection locked="0"/>
    </xf>
    <xf numFmtId="0" fontId="20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23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24" fillId="0" borderId="0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protection locked="0"/>
    </xf>
    <xf numFmtId="0" fontId="27" fillId="0" borderId="0" xfId="0" applyFont="1" applyFill="1" applyAlignment="1" applyProtection="1">
      <alignment horizontal="left"/>
      <protection locked="0"/>
    </xf>
    <xf numFmtId="0" fontId="27" fillId="0" borderId="0" xfId="0" applyFont="1" applyFill="1" applyAlignment="1" applyProtection="1">
      <protection locked="0"/>
    </xf>
    <xf numFmtId="0" fontId="28" fillId="0" borderId="0" xfId="0" applyFont="1" applyFill="1" applyBorder="1" applyAlignment="1" applyProtection="1">
      <protection locked="0"/>
    </xf>
    <xf numFmtId="0" fontId="27" fillId="0" borderId="0" xfId="0" applyFont="1" applyFill="1" applyAlignment="1" applyProtection="1">
      <alignment horizontal="center"/>
      <protection locked="0"/>
    </xf>
    <xf numFmtId="0" fontId="24" fillId="0" borderId="12" xfId="0" applyFont="1" applyFill="1" applyBorder="1" applyAlignment="1" applyProtection="1">
      <protection locked="0"/>
    </xf>
    <xf numFmtId="0" fontId="24" fillId="6" borderId="11" xfId="0" applyFont="1" applyFill="1" applyBorder="1" applyAlignment="1" applyProtection="1">
      <alignment vertical="center" wrapText="1"/>
      <protection locked="0"/>
    </xf>
    <xf numFmtId="0" fontId="24" fillId="6" borderId="7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 applyProtection="1">
      <protection locked="0"/>
    </xf>
    <xf numFmtId="0" fontId="27" fillId="0" borderId="7" xfId="0" applyFont="1" applyFill="1" applyBorder="1" applyAlignment="1" applyProtection="1">
      <alignment horizontal="left"/>
      <protection locked="0"/>
    </xf>
    <xf numFmtId="0" fontId="20" fillId="0" borderId="7" xfId="0" applyFont="1" applyFill="1" applyBorder="1" applyAlignment="1" applyProtection="1">
      <protection locked="0"/>
    </xf>
    <xf numFmtId="0" fontId="27" fillId="0" borderId="7" xfId="0" applyFont="1" applyFill="1" applyBorder="1" applyAlignment="1" applyProtection="1">
      <alignment horizontal="left" vertical="center"/>
      <protection locked="0"/>
    </xf>
    <xf numFmtId="0" fontId="24" fillId="8" borderId="0" xfId="0" applyFont="1" applyFill="1" applyAlignment="1" applyProtection="1">
      <protection locked="0"/>
    </xf>
    <xf numFmtId="0" fontId="22" fillId="6" borderId="7" xfId="0" applyFont="1" applyFill="1" applyBorder="1" applyAlignment="1" applyProtection="1"/>
    <xf numFmtId="0" fontId="20" fillId="0" borderId="7" xfId="0" applyFont="1" applyFill="1" applyBorder="1" applyAlignment="1" applyProtection="1"/>
    <xf numFmtId="0" fontId="20" fillId="6" borderId="7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82" fontId="29" fillId="0" borderId="0" xfId="0" applyNumberFormat="1" applyFont="1" applyFill="1" applyBorder="1" applyAlignment="1" applyProtection="1">
      <alignment horizontal="center" vertical="center"/>
      <protection locked="0"/>
    </xf>
    <xf numFmtId="182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protection locked="0"/>
    </xf>
    <xf numFmtId="0" fontId="30" fillId="6" borderId="7" xfId="0" applyFont="1" applyFill="1" applyBorder="1" applyAlignment="1" applyProtection="1">
      <alignment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horizontal="left" vertical="center" wrapText="1"/>
      <protection locked="0"/>
    </xf>
    <xf numFmtId="0" fontId="27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182" fontId="27" fillId="0" borderId="0" xfId="0" applyNumberFormat="1" applyFont="1" applyFill="1" applyBorder="1" applyAlignment="1" applyProtection="1">
      <alignment vertical="center"/>
      <protection locked="0"/>
    </xf>
    <xf numFmtId="182" fontId="28" fillId="0" borderId="0" xfId="0" applyNumberFormat="1" applyFont="1" applyFill="1" applyBorder="1" applyAlignment="1" applyProtection="1">
      <alignment vertical="center"/>
      <protection locked="0"/>
    </xf>
    <xf numFmtId="182" fontId="31" fillId="0" borderId="0" xfId="0" applyNumberFormat="1" applyFont="1" applyFill="1" applyBorder="1" applyAlignment="1" applyProtection="1">
      <alignment horizontal="center" vertical="center"/>
      <protection locked="0"/>
    </xf>
    <xf numFmtId="182" fontId="3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Alignment="1" applyProtection="1"/>
    <xf numFmtId="0" fontId="7" fillId="0" borderId="0" xfId="0" applyFont="1" applyFill="1" applyAlignment="1" applyProtection="1">
      <alignment horizontal="center"/>
      <protection locked="0"/>
    </xf>
    <xf numFmtId="0" fontId="24" fillId="0" borderId="7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</xf>
    <xf numFmtId="0" fontId="9" fillId="0" borderId="7" xfId="45" quotePrefix="1" applyFont="1" applyBorder="1" applyAlignment="1" applyProtection="1">
      <alignment horizontal="center" vertical="center" textRotation="90" wrapText="1"/>
      <protection locked="0"/>
    </xf>
    <xf numFmtId="0" fontId="24" fillId="6" borderId="7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/>
    <xf numFmtId="0" fontId="20" fillId="8" borderId="7" xfId="0" applyFont="1" applyFill="1" applyBorder="1" applyAlignment="1" applyProtection="1"/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/>
    <xf numFmtId="0" fontId="20" fillId="8" borderId="19" xfId="0" applyFont="1" applyFill="1" applyBorder="1" applyAlignment="1" applyProtection="1"/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</xf>
    <xf numFmtId="181" fontId="20" fillId="0" borderId="7" xfId="0" applyNumberFormat="1" applyFont="1" applyFill="1" applyBorder="1" applyAlignment="1" applyProtection="1">
      <protection locked="0"/>
    </xf>
    <xf numFmtId="0" fontId="27" fillId="0" borderId="18" xfId="0" applyFont="1" applyFill="1" applyBorder="1" applyAlignment="1" applyProtection="1">
      <protection locked="0"/>
    </xf>
    <xf numFmtId="0" fontId="63" fillId="8" borderId="7" xfId="0" applyFont="1" applyFill="1" applyBorder="1" applyAlignment="1" applyProtection="1">
      <protection locked="0"/>
    </xf>
    <xf numFmtId="0" fontId="63" fillId="11" borderId="7" xfId="0" applyFont="1" applyFill="1" applyBorder="1" applyAlignment="1" applyProtection="1">
      <protection locked="0"/>
    </xf>
    <xf numFmtId="0" fontId="24" fillId="11" borderId="19" xfId="0" applyFont="1" applyFill="1" applyBorder="1" applyAlignment="1" applyProtection="1">
      <protection locked="0"/>
    </xf>
    <xf numFmtId="0" fontId="24" fillId="6" borderId="19" xfId="0" applyFont="1" applyFill="1" applyBorder="1" applyAlignment="1" applyProtection="1">
      <alignment horizontal="center" vertical="center" wrapText="1"/>
      <protection locked="0"/>
    </xf>
    <xf numFmtId="181" fontId="27" fillId="12" borderId="7" xfId="0" applyNumberFormat="1" applyFont="1" applyFill="1" applyBorder="1" applyAlignment="1" applyProtection="1"/>
    <xf numFmtId="181" fontId="24" fillId="12" borderId="7" xfId="0" applyNumberFormat="1" applyFont="1" applyFill="1" applyBorder="1" applyAlignment="1" applyProtection="1"/>
    <xf numFmtId="182" fontId="27" fillId="0" borderId="0" xfId="0" applyNumberFormat="1" applyFont="1" applyFill="1" applyAlignment="1" applyProtection="1">
      <protection locked="0"/>
    </xf>
    <xf numFmtId="182" fontId="27" fillId="10" borderId="0" xfId="0" applyNumberFormat="1" applyFont="1" applyFill="1" applyBorder="1" applyAlignment="1" applyProtection="1"/>
    <xf numFmtId="182" fontId="0" fillId="0" borderId="0" xfId="0" applyNumberFormat="1" applyFont="1" applyFill="1" applyAlignment="1" applyProtection="1">
      <protection locked="0"/>
    </xf>
    <xf numFmtId="182" fontId="5" fillId="0" borderId="7" xfId="0" applyNumberFormat="1" applyFont="1" applyFill="1" applyBorder="1" applyAlignment="1" applyProtection="1"/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0" fontId="24" fillId="6" borderId="7" xfId="0" applyFont="1" applyFill="1" applyBorder="1" applyAlignment="1" applyProtection="1">
      <alignment horizontal="center" vertical="center"/>
    </xf>
    <xf numFmtId="181" fontId="10" fillId="0" borderId="0" xfId="51" applyNumberFormat="1" applyFont="1" applyAlignment="1" applyProtection="1">
      <alignment horizontal="center" vertical="center" wrapText="1"/>
      <protection locked="0"/>
    </xf>
    <xf numFmtId="182" fontId="24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19" xfId="38" applyFont="1" applyBorder="1" applyAlignment="1" applyProtection="1">
      <alignment horizontal="left" vertical="center" shrinkToFit="1"/>
      <protection locked="0"/>
    </xf>
    <xf numFmtId="183" fontId="9" fillId="0" borderId="19" xfId="25" applyNumberFormat="1" applyFont="1" applyFill="1" applyBorder="1" applyAlignment="1" applyProtection="1">
      <alignment horizontal="center" vertical="center" shrinkToFit="1"/>
      <protection locked="0"/>
    </xf>
    <xf numFmtId="182" fontId="14" fillId="0" borderId="19" xfId="45" applyNumberFormat="1" applyFont="1" applyBorder="1" applyAlignment="1" applyProtection="1">
      <alignment horizontal="center" vertical="center" shrinkToFit="1"/>
      <protection locked="0"/>
    </xf>
    <xf numFmtId="182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left" vertical="center" wrapText="1"/>
      <protection locked="0"/>
    </xf>
    <xf numFmtId="0" fontId="65" fillId="0" borderId="7" xfId="51" applyFont="1" applyBorder="1" applyAlignment="1" applyProtection="1">
      <alignment horizontal="center" vertical="center" textRotation="90" wrapText="1"/>
      <protection locked="0"/>
    </xf>
    <xf numFmtId="181" fontId="9" fillId="7" borderId="7" xfId="45" applyNumberFormat="1" applyFont="1" applyFill="1" applyBorder="1" applyAlignment="1" applyProtection="1">
      <alignment horizontal="center" vertical="center" textRotation="90" wrapText="1"/>
      <protection locked="0"/>
    </xf>
    <xf numFmtId="0" fontId="20" fillId="0" borderId="19" xfId="0" applyFont="1" applyFill="1" applyBorder="1" applyAlignment="1" applyProtection="1"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24" fillId="0" borderId="11" xfId="0" applyFont="1" applyFill="1" applyBorder="1" applyAlignment="1" applyProtection="1">
      <alignment horizontal="left"/>
      <protection locked="0"/>
    </xf>
    <xf numFmtId="0" fontId="24" fillId="0" borderId="14" xfId="0" applyFont="1" applyFill="1" applyBorder="1" applyAlignment="1" applyProtection="1">
      <alignment horizontal="left"/>
      <protection locked="0"/>
    </xf>
    <xf numFmtId="0" fontId="24" fillId="0" borderId="15" xfId="0" applyFont="1" applyFill="1" applyBorder="1" applyAlignment="1" applyProtection="1">
      <alignment horizontal="left"/>
      <protection locked="0"/>
    </xf>
    <xf numFmtId="0" fontId="27" fillId="0" borderId="11" xfId="0" applyFont="1" applyFill="1" applyBorder="1" applyAlignment="1" applyProtection="1">
      <alignment horizontal="center"/>
      <protection locked="0"/>
    </xf>
    <xf numFmtId="0" fontId="27" fillId="0" borderId="14" xfId="0" applyFont="1" applyFill="1" applyBorder="1" applyAlignment="1" applyProtection="1">
      <alignment horizontal="center"/>
      <protection locked="0"/>
    </xf>
    <xf numFmtId="0" fontId="27" fillId="0" borderId="15" xfId="0" applyFont="1" applyFill="1" applyBorder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4" fillId="8" borderId="0" xfId="0" applyFont="1" applyFill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left"/>
      <protection locked="0"/>
    </xf>
    <xf numFmtId="0" fontId="27" fillId="0" borderId="8" xfId="0" applyFont="1" applyFill="1" applyBorder="1" applyAlignment="1" applyProtection="1">
      <alignment horizontal="left"/>
      <protection locked="0"/>
    </xf>
    <xf numFmtId="0" fontId="24" fillId="6" borderId="11" xfId="0" applyFont="1" applyFill="1" applyBorder="1" applyAlignment="1" applyProtection="1">
      <alignment horizontal="center" vertical="center" wrapText="1"/>
      <protection locked="0"/>
    </xf>
    <xf numFmtId="0" fontId="24" fillId="6" borderId="14" xfId="0" applyFont="1" applyFill="1" applyBorder="1" applyAlignment="1" applyProtection="1">
      <alignment horizontal="center" vertical="center" wrapText="1"/>
      <protection locked="0"/>
    </xf>
    <xf numFmtId="0" fontId="24" fillId="6" borderId="15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64" fillId="0" borderId="18" xfId="0" applyFont="1" applyFill="1" applyBorder="1" applyAlignment="1" applyProtection="1">
      <alignment horizontal="center"/>
      <protection locked="0"/>
    </xf>
    <xf numFmtId="0" fontId="64" fillId="0" borderId="0" xfId="0" applyFont="1" applyFill="1" applyBorder="1" applyAlignment="1" applyProtection="1">
      <alignment horizontal="center"/>
      <protection locked="0"/>
    </xf>
    <xf numFmtId="0" fontId="24" fillId="0" borderId="7" xfId="0" applyFont="1" applyFill="1" applyBorder="1" applyAlignment="1" applyProtection="1">
      <alignment horizontal="left" vertical="center"/>
      <protection locked="0"/>
    </xf>
    <xf numFmtId="0" fontId="27" fillId="0" borderId="20" xfId="0" applyFont="1" applyFill="1" applyBorder="1" applyAlignment="1" applyProtection="1">
      <alignment horizontal="center"/>
      <protection locked="0"/>
    </xf>
    <xf numFmtId="0" fontId="24" fillId="0" borderId="7" xfId="0" applyFont="1" applyFill="1" applyBorder="1" applyAlignment="1" applyProtection="1">
      <alignment horizontal="left" wrapText="1"/>
      <protection locked="0"/>
    </xf>
    <xf numFmtId="0" fontId="24" fillId="6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left" vertical="center" wrapText="1"/>
      <protection locked="0"/>
    </xf>
    <xf numFmtId="0" fontId="27" fillId="0" borderId="14" xfId="0" applyFont="1" applyFill="1" applyBorder="1" applyAlignment="1" applyProtection="1">
      <alignment horizontal="left" vertical="center" wrapText="1"/>
      <protection locked="0"/>
    </xf>
    <xf numFmtId="0" fontId="27" fillId="0" borderId="15" xfId="0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7" xfId="0" applyFont="1" applyFill="1" applyBorder="1" applyAlignment="1" applyProtection="1">
      <alignment horizontal="left" vertical="center" wrapText="1"/>
      <protection locked="0"/>
    </xf>
    <xf numFmtId="0" fontId="62" fillId="0" borderId="0" xfId="0" applyFont="1" applyFill="1" applyAlignment="1" applyProtection="1">
      <alignment horizontal="center"/>
      <protection locked="0"/>
    </xf>
    <xf numFmtId="182" fontId="63" fillId="0" borderId="0" xfId="0" applyNumberFormat="1" applyFont="1" applyFill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182" fontId="28" fillId="0" borderId="0" xfId="0" applyNumberFormat="1" applyFont="1" applyFill="1" applyBorder="1" applyAlignment="1" applyProtection="1">
      <alignment horizontal="center" vertical="center"/>
      <protection locked="0"/>
    </xf>
    <xf numFmtId="182" fontId="31" fillId="0" borderId="0" xfId="0" applyNumberFormat="1" applyFont="1" applyFill="1" applyBorder="1" applyAlignment="1" applyProtection="1">
      <alignment horizontal="center" vertical="center"/>
      <protection locked="0"/>
    </xf>
    <xf numFmtId="182" fontId="20" fillId="0" borderId="5" xfId="0" applyNumberFormat="1" applyFont="1" applyFill="1" applyBorder="1" applyAlignment="1" applyProtection="1">
      <alignment horizontal="center" vertical="center"/>
    </xf>
    <xf numFmtId="182" fontId="20" fillId="0" borderId="13" xfId="0" applyNumberFormat="1" applyFont="1" applyFill="1" applyBorder="1" applyAlignment="1" applyProtection="1">
      <alignment horizontal="center" vertical="center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6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47" applyFont="1" applyAlignment="1" applyProtection="1">
      <alignment horizontal="center"/>
      <protection locked="0"/>
    </xf>
    <xf numFmtId="0" fontId="16" fillId="0" borderId="0" xfId="47" applyFont="1" applyAlignment="1" applyProtection="1">
      <alignment horizontal="center"/>
      <protection locked="0"/>
    </xf>
    <xf numFmtId="0" fontId="12" fillId="0" borderId="0" xfId="45" applyFont="1" applyAlignment="1" applyProtection="1">
      <alignment horizontal="center" vertical="center"/>
      <protection locked="0"/>
    </xf>
    <xf numFmtId="0" fontId="13" fillId="0" borderId="12" xfId="45" applyFont="1" applyBorder="1" applyAlignment="1" applyProtection="1">
      <alignment horizontal="center" vertical="top"/>
      <protection locked="0"/>
    </xf>
    <xf numFmtId="0" fontId="11" fillId="0" borderId="12" xfId="45" applyFont="1" applyBorder="1" applyAlignment="1" applyProtection="1">
      <alignment horizontal="center" vertical="top"/>
      <protection locked="0"/>
    </xf>
    <xf numFmtId="181" fontId="9" fillId="7" borderId="7" xfId="45" applyNumberFormat="1" applyFont="1" applyFill="1" applyBorder="1" applyAlignment="1" applyProtection="1">
      <alignment horizontal="center" vertical="center" wrapText="1"/>
      <protection locked="0"/>
    </xf>
    <xf numFmtId="181" fontId="9" fillId="7" borderId="19" xfId="45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5" applyFont="1" applyBorder="1" applyAlignment="1" applyProtection="1">
      <alignment horizontal="center" vertical="center" wrapText="1"/>
      <protection locked="0"/>
    </xf>
    <xf numFmtId="181" fontId="9" fillId="7" borderId="11" xfId="45" applyNumberFormat="1" applyFont="1" applyFill="1" applyBorder="1" applyAlignment="1" applyProtection="1">
      <alignment horizontal="center" vertical="center" wrapText="1"/>
      <protection locked="0"/>
    </xf>
    <xf numFmtId="181" fontId="9" fillId="7" borderId="14" xfId="45" applyNumberFormat="1" applyFont="1" applyFill="1" applyBorder="1" applyAlignment="1" applyProtection="1">
      <alignment horizontal="center" vertical="center" wrapText="1"/>
      <protection locked="0"/>
    </xf>
    <xf numFmtId="181" fontId="9" fillId="7" borderId="15" xfId="45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5" quotePrefix="1" applyFont="1" applyBorder="1" applyAlignment="1" applyProtection="1">
      <alignment horizontal="center" vertical="center" wrapText="1"/>
      <protection locked="0"/>
    </xf>
    <xf numFmtId="181" fontId="9" fillId="0" borderId="7" xfId="45" applyNumberFormat="1" applyFont="1" applyBorder="1" applyAlignment="1" applyProtection="1">
      <alignment horizontal="center" vertical="center" textRotation="90" wrapText="1"/>
      <protection locked="0"/>
    </xf>
    <xf numFmtId="0" fontId="9" fillId="0" borderId="7" xfId="45" applyFont="1" applyBorder="1" applyAlignment="1" applyProtection="1">
      <alignment horizontal="center" vertical="center" textRotation="90" wrapText="1"/>
      <protection locked="0"/>
    </xf>
    <xf numFmtId="2" fontId="9" fillId="0" borderId="7" xfId="45" applyNumberFormat="1" applyFont="1" applyBorder="1" applyAlignment="1" applyProtection="1">
      <alignment horizontal="center" vertical="center" textRotation="90" wrapText="1"/>
      <protection locked="0"/>
    </xf>
    <xf numFmtId="0" fontId="9" fillId="0" borderId="20" xfId="45" quotePrefix="1" applyFont="1" applyBorder="1" applyAlignment="1" applyProtection="1">
      <alignment horizontal="center" vertical="center" wrapText="1"/>
      <protection locked="0"/>
    </xf>
    <xf numFmtId="0" fontId="9" fillId="0" borderId="21" xfId="45" quotePrefix="1" applyFont="1" applyBorder="1" applyAlignment="1" applyProtection="1">
      <alignment horizontal="center" vertical="center" wrapText="1"/>
      <protection locked="0"/>
    </xf>
    <xf numFmtId="0" fontId="9" fillId="0" borderId="22" xfId="45" quotePrefix="1" applyFont="1" applyBorder="1" applyAlignment="1" applyProtection="1">
      <alignment horizontal="center" vertical="center" wrapText="1"/>
      <protection locked="0"/>
    </xf>
    <xf numFmtId="0" fontId="19" fillId="0" borderId="10" xfId="51" applyFont="1" applyBorder="1" applyAlignment="1" applyProtection="1">
      <alignment horizontal="center" vertical="center"/>
      <protection locked="0"/>
    </xf>
    <xf numFmtId="181" fontId="10" fillId="0" borderId="0" xfId="51" applyNumberFormat="1" applyFont="1" applyAlignment="1" applyProtection="1">
      <alignment horizontal="center" vertical="center" wrapText="1"/>
      <protection locked="0"/>
    </xf>
    <xf numFmtId="181" fontId="10" fillId="7" borderId="0" xfId="51" applyNumberFormat="1" applyFont="1" applyFill="1" applyAlignment="1" applyProtection="1">
      <alignment horizontal="center" vertical="center"/>
      <protection locked="0"/>
    </xf>
    <xf numFmtId="181" fontId="10" fillId="0" borderId="0" xfId="51" applyNumberFormat="1" applyFont="1" applyAlignment="1" applyProtection="1">
      <alignment horizontal="center" vertical="center"/>
      <protection locked="0"/>
    </xf>
    <xf numFmtId="0" fontId="10" fillId="0" borderId="0" xfId="51" applyFont="1" applyAlignment="1" applyProtection="1">
      <alignment horizontal="center" vertical="center" wrapText="1"/>
      <protection locked="0"/>
    </xf>
    <xf numFmtId="0" fontId="10" fillId="0" borderId="0" xfId="51" applyFont="1" applyAlignment="1" applyProtection="1">
      <alignment horizontal="center" vertical="center"/>
      <protection locked="0"/>
    </xf>
    <xf numFmtId="0" fontId="15" fillId="0" borderId="10" xfId="51" applyFont="1" applyBorder="1" applyAlignment="1" applyProtection="1">
      <alignment horizontal="left" vertical="center"/>
      <protection locked="0"/>
    </xf>
    <xf numFmtId="0" fontId="9" fillId="0" borderId="5" xfId="45" applyFont="1" applyBorder="1" applyAlignment="1" applyProtection="1">
      <alignment horizontal="center" vertical="center" wrapText="1"/>
      <protection locked="0"/>
    </xf>
    <xf numFmtId="0" fontId="9" fillId="0" borderId="13" xfId="45" applyFont="1" applyBorder="1" applyAlignment="1" applyProtection="1">
      <alignment horizontal="center" vertical="center" wrapText="1"/>
      <protection locked="0"/>
    </xf>
    <xf numFmtId="0" fontId="9" fillId="0" borderId="9" xfId="45" applyFont="1" applyBorder="1" applyAlignment="1" applyProtection="1">
      <alignment horizontal="center" vertical="center" wrapText="1"/>
      <protection locked="0"/>
    </xf>
    <xf numFmtId="181" fontId="9" fillId="7" borderId="7" xfId="45" applyNumberFormat="1" applyFont="1" applyFill="1" applyBorder="1" applyAlignment="1" applyProtection="1">
      <alignment horizontal="center" vertical="center" textRotation="90" wrapText="1"/>
      <protection locked="0"/>
    </xf>
    <xf numFmtId="4" fontId="9" fillId="7" borderId="7" xfId="45" applyNumberFormat="1" applyFont="1" applyFill="1" applyBorder="1" applyAlignment="1" applyProtection="1">
      <alignment horizontal="center" vertical="center" textRotation="90" wrapText="1"/>
      <protection locked="0"/>
    </xf>
  </cellXfs>
  <cellStyles count="121">
    <cellStyle name="          _x000d__x000a_shell=progman.exe_x000d__x000a_m" xfId="1" xr:uid="{00000000-0005-0000-0000-000031000000}"/>
    <cellStyle name="          _x000d__x000a_shell=progman.exe_x000d__x000a_m 2" xfId="2" xr:uid="{00000000-0005-0000-0000-000032000000}"/>
    <cellStyle name="??" xfId="3" xr:uid="{00000000-0005-0000-0000-000033000000}"/>
    <cellStyle name="?? [0.00]_PRODUCT DETAIL Q1" xfId="4" xr:uid="{00000000-0005-0000-0000-000034000000}"/>
    <cellStyle name="?? [0]" xfId="5" xr:uid="{00000000-0005-0000-0000-000035000000}"/>
    <cellStyle name="???? [0.00]_PRODUCT DETAIL Q1" xfId="6" xr:uid="{00000000-0005-0000-0000-000036000000}"/>
    <cellStyle name="????_PRODUCT DETAIL Q1" xfId="7" xr:uid="{00000000-0005-0000-0000-000037000000}"/>
    <cellStyle name="???[0]_Book1" xfId="8" xr:uid="{00000000-0005-0000-0000-000038000000}"/>
    <cellStyle name="???_95" xfId="9" xr:uid="{00000000-0005-0000-0000-000039000000}"/>
    <cellStyle name="??_(????)??????" xfId="10" xr:uid="{00000000-0005-0000-0000-00003A000000}"/>
    <cellStyle name="6" xfId="11" xr:uid="{00000000-0005-0000-0000-00003B000000}"/>
    <cellStyle name="6 2" xfId="12" xr:uid="{00000000-0005-0000-0000-00003C000000}"/>
    <cellStyle name="6_PCGD1314" xfId="13" xr:uid="{00000000-0005-0000-0000-00003D000000}"/>
    <cellStyle name="6_PCGD1314 2" xfId="14" xr:uid="{00000000-0005-0000-0000-00003E000000}"/>
    <cellStyle name="6_phan cong giang day 2012-2013" xfId="15" xr:uid="{00000000-0005-0000-0000-00003F000000}"/>
    <cellStyle name="6_phan cong giang day 2012-2013 2" xfId="16" xr:uid="{00000000-0005-0000-0000-000040000000}"/>
    <cellStyle name="6_phan%20cong%20giang%20day%202012-2013(1)" xfId="17" xr:uid="{00000000-0005-0000-0000-000041000000}"/>
    <cellStyle name="6_phan%20cong%20giang%20day%202012-2013(1) 2" xfId="18" xr:uid="{00000000-0005-0000-0000-000042000000}"/>
    <cellStyle name="AeE­ [0]_INQUIRY ¿μ¾÷AßAø " xfId="19" xr:uid="{00000000-0005-0000-0000-000043000000}"/>
    <cellStyle name="AeE­_INQUIRY ¿µ¾÷AßAø " xfId="20" xr:uid="{00000000-0005-0000-0000-000044000000}"/>
    <cellStyle name="AÞ¸¶ [0]_INQUIRY ¿?¾÷AßAø " xfId="21" xr:uid="{00000000-0005-0000-0000-000045000000}"/>
    <cellStyle name="AÞ¸¶_INQUIRY ¿?¾÷AßAø " xfId="22" xr:uid="{00000000-0005-0000-0000-000046000000}"/>
    <cellStyle name="C?AØ_¿?¾÷CoE² " xfId="23" xr:uid="{00000000-0005-0000-0000-000047000000}"/>
    <cellStyle name="C￥AØ_¿μ¾÷CoE² " xfId="24" xr:uid="{00000000-0005-0000-0000-000048000000}"/>
    <cellStyle name="Comma 2" xfId="25" xr:uid="{00000000-0005-0000-0000-000049000000}"/>
    <cellStyle name="Comma 2 2" xfId="26" xr:uid="{00000000-0005-0000-0000-00004A000000}"/>
    <cellStyle name="Comma 2 3" xfId="27" xr:uid="{00000000-0005-0000-0000-00004B000000}"/>
    <cellStyle name="Comma 3" xfId="28" xr:uid="{00000000-0005-0000-0000-00004C000000}"/>
    <cellStyle name="Comma 4" xfId="29" xr:uid="{00000000-0005-0000-0000-00004D000000}"/>
    <cellStyle name="Comma0" xfId="30" xr:uid="{00000000-0005-0000-0000-00004E000000}"/>
    <cellStyle name="Currency0" xfId="31" xr:uid="{00000000-0005-0000-0000-00004F000000}"/>
    <cellStyle name="Date" xfId="32" xr:uid="{00000000-0005-0000-0000-000050000000}"/>
    <cellStyle name="Fixed" xfId="33" xr:uid="{00000000-0005-0000-0000-000051000000}"/>
    <cellStyle name="Header1" xfId="34" xr:uid="{00000000-0005-0000-0000-000052000000}"/>
    <cellStyle name="Header2" xfId="35" xr:uid="{00000000-0005-0000-0000-000053000000}"/>
    <cellStyle name="n" xfId="36" xr:uid="{00000000-0005-0000-0000-000054000000}"/>
    <cellStyle name="Normal" xfId="0" builtinId="0"/>
    <cellStyle name="Normal - Style1" xfId="37" xr:uid="{00000000-0005-0000-0000-000055000000}"/>
    <cellStyle name="Normal 10" xfId="38" xr:uid="{00000000-0005-0000-0000-000056000000}"/>
    <cellStyle name="Normal 11" xfId="39" xr:uid="{00000000-0005-0000-0000-000057000000}"/>
    <cellStyle name="Normal 12" xfId="40" xr:uid="{00000000-0005-0000-0000-000058000000}"/>
    <cellStyle name="Normal 13" xfId="41" xr:uid="{00000000-0005-0000-0000-000059000000}"/>
    <cellStyle name="Normal 14" xfId="42" xr:uid="{00000000-0005-0000-0000-00005A000000}"/>
    <cellStyle name="Normal 15" xfId="43" xr:uid="{00000000-0005-0000-0000-00005B000000}"/>
    <cellStyle name="Normal 16" xfId="44" xr:uid="{00000000-0005-0000-0000-00005C000000}"/>
    <cellStyle name="Normal 16 2" xfId="45" xr:uid="{00000000-0005-0000-0000-00005D000000}"/>
    <cellStyle name="Normal 16 2 2" xfId="46" xr:uid="{00000000-0005-0000-0000-00005E000000}"/>
    <cellStyle name="Normal 17" xfId="47" xr:uid="{00000000-0005-0000-0000-00005F000000}"/>
    <cellStyle name="Normal 17 2" xfId="48" xr:uid="{00000000-0005-0000-0000-000060000000}"/>
    <cellStyle name="Normal 18" xfId="49" xr:uid="{00000000-0005-0000-0000-000061000000}"/>
    <cellStyle name="Normal 19" xfId="50" xr:uid="{00000000-0005-0000-0000-000062000000}"/>
    <cellStyle name="Normal 2" xfId="51" xr:uid="{00000000-0005-0000-0000-000063000000}"/>
    <cellStyle name="Normal 2 2" xfId="52" xr:uid="{00000000-0005-0000-0000-000064000000}"/>
    <cellStyle name="Normal 2 3" xfId="53" xr:uid="{00000000-0005-0000-0000-000065000000}"/>
    <cellStyle name="Normal 20" xfId="54" xr:uid="{00000000-0005-0000-0000-000066000000}"/>
    <cellStyle name="Normal 21" xfId="55" xr:uid="{00000000-0005-0000-0000-000067000000}"/>
    <cellStyle name="Normal 22" xfId="56" xr:uid="{00000000-0005-0000-0000-000068000000}"/>
    <cellStyle name="Normal 23" xfId="57" xr:uid="{00000000-0005-0000-0000-000069000000}"/>
    <cellStyle name="Normal 24" xfId="58" xr:uid="{00000000-0005-0000-0000-00006A000000}"/>
    <cellStyle name="Normal 25" xfId="59" xr:uid="{00000000-0005-0000-0000-00006B000000}"/>
    <cellStyle name="Normal 26" xfId="60" xr:uid="{00000000-0005-0000-0000-00006C000000}"/>
    <cellStyle name="Normal 27" xfId="61" xr:uid="{00000000-0005-0000-0000-00006D000000}"/>
    <cellStyle name="Normal 28" xfId="62" xr:uid="{00000000-0005-0000-0000-00006E000000}"/>
    <cellStyle name="Normal 29" xfId="63" xr:uid="{00000000-0005-0000-0000-00006F000000}"/>
    <cellStyle name="Normal 3" xfId="64" xr:uid="{00000000-0005-0000-0000-000070000000}"/>
    <cellStyle name="Normal 3 2" xfId="65" xr:uid="{00000000-0005-0000-0000-000071000000}"/>
    <cellStyle name="Normal 30" xfId="66" xr:uid="{00000000-0005-0000-0000-000072000000}"/>
    <cellStyle name="Normal 4" xfId="67" xr:uid="{00000000-0005-0000-0000-000073000000}"/>
    <cellStyle name="Normal 4 2" xfId="68" xr:uid="{00000000-0005-0000-0000-000074000000}"/>
    <cellStyle name="Normal 5" xfId="69" xr:uid="{00000000-0005-0000-0000-000075000000}"/>
    <cellStyle name="Normal 6" xfId="70" xr:uid="{00000000-0005-0000-0000-000076000000}"/>
    <cellStyle name="Normal 7" xfId="71" xr:uid="{00000000-0005-0000-0000-000077000000}"/>
    <cellStyle name="Normal 8" xfId="72" xr:uid="{00000000-0005-0000-0000-000078000000}"/>
    <cellStyle name="Normal 9" xfId="73" xr:uid="{00000000-0005-0000-0000-000079000000}"/>
    <cellStyle name="Note 2" xfId="74" xr:uid="{00000000-0005-0000-0000-00007A000000}"/>
    <cellStyle name="oft Excel]_x000d__x000a_Comment=The open=/f lines load custom functions into the Paste Function list._x000d__x000a_Maximized=2_x000d__x000a_Basics=1_x000d__x000a_A" xfId="75" xr:uid="{00000000-0005-0000-0000-00007B000000}"/>
    <cellStyle name="oft Excel]_x000d__x000a_Comment=The open=/f lines load custom functions into the Paste Function list._x000d__x000a_Maximized=2_x000d__x000a_Basics=1_x000d__x000a_A 2" xfId="76" xr:uid="{00000000-0005-0000-0000-00007C000000}"/>
    <cellStyle name="oft Excel]_x000d__x000a_Comment=The open=/f lines load custom functions into the Paste Function list._x000d__x000a_Maximized=3_x000d__x000a_Basics=1_x000d__x000a_A" xfId="77" xr:uid="{00000000-0005-0000-0000-00007D000000}"/>
    <cellStyle name="oft Excel]_x000d__x000a_Comment=The open=/f lines load custom functions into the Paste Function list._x000d__x000a_Maximized=3_x000d__x000a_Basics=1_x000d__x000a_A 2" xfId="78" xr:uid="{00000000-0005-0000-0000-00007E000000}"/>
    <cellStyle name="Percent 2" xfId="79" xr:uid="{00000000-0005-0000-0000-00007F000000}"/>
    <cellStyle name="s]_x000d__x000a_spooler=yes_x000d__x000a_load=_x000d__x000a_Beep=yes_x000d__x000a_NullPort=None_x000d__x000a_BorderWidth=3_x000d__x000a_CursorBlinkRate=1200_x000d__x000a_DoubleClickSpeed=452_x000d__x000a_Programs=co" xfId="80" xr:uid="{00000000-0005-0000-0000-000080000000}"/>
    <cellStyle name="s]_x000d__x000a_spooler=yes_x000d__x000a_load=_x000d__x000a_Beep=yes_x000d__x000a_NullPort=None_x000d__x000a_BorderWidth=3_x000d__x000a_CursorBlinkRate=1200_x000d__x000a_DoubleClickSpeed=452_x000d__x000a_Programs=co 2" xfId="81" xr:uid="{00000000-0005-0000-0000-000081000000}"/>
    <cellStyle name="T" xfId="82" xr:uid="{00000000-0005-0000-0000-000082000000}"/>
    <cellStyle name="T 2" xfId="83" xr:uid="{00000000-0005-0000-0000-000083000000}"/>
    <cellStyle name="T_PCGD1314" xfId="84" xr:uid="{00000000-0005-0000-0000-000084000000}"/>
    <cellStyle name="T_PCGD1314 2" xfId="85" xr:uid="{00000000-0005-0000-0000-000085000000}"/>
    <cellStyle name="T_phan cong giang day 2012-2013" xfId="86" xr:uid="{00000000-0005-0000-0000-000086000000}"/>
    <cellStyle name="T_phan cong giang day 2012-2013 2" xfId="87" xr:uid="{00000000-0005-0000-0000-000087000000}"/>
    <cellStyle name="T_phan%20cong%20giang%20day%202012-2013(1)" xfId="88" xr:uid="{00000000-0005-0000-0000-000088000000}"/>
    <cellStyle name="T_phan%20cong%20giang%20day%202012-2013(1) 2" xfId="89" xr:uid="{00000000-0005-0000-0000-000089000000}"/>
    <cellStyle name="th" xfId="90" xr:uid="{00000000-0005-0000-0000-00008A000000}"/>
    <cellStyle name="th 2" xfId="91" xr:uid="{00000000-0005-0000-0000-00008B000000}"/>
    <cellStyle name="th 3" xfId="92" xr:uid="{00000000-0005-0000-0000-00008C000000}"/>
    <cellStyle name="þ_x001d_ð·_x000c_æþ'_x000d_ßþU_x0001_Ø_x0005_ü_x0014__x0007__x0001__x0001_" xfId="93" xr:uid="{00000000-0005-0000-0000-00008D000000}"/>
    <cellStyle name="þ_x001d_ð·_x000c_æþ'_x000d_ßþU_x0001_Ø_x0005_ü_x0014__x0007__x0001__x0001_ 2" xfId="94" xr:uid="{00000000-0005-0000-0000-00008E000000}"/>
    <cellStyle name="viet" xfId="95" xr:uid="{00000000-0005-0000-0000-00008F000000}"/>
    <cellStyle name="viet 2" xfId="96" xr:uid="{00000000-0005-0000-0000-000090000000}"/>
    <cellStyle name="viet2" xfId="97" xr:uid="{00000000-0005-0000-0000-000091000000}"/>
    <cellStyle name="viet2 2" xfId="98" xr:uid="{00000000-0005-0000-0000-000092000000}"/>
    <cellStyle name="xuan" xfId="99" xr:uid="{00000000-0005-0000-0000-000093000000}"/>
    <cellStyle name=" [0.00]_ Att. 1- Cover" xfId="100" xr:uid="{00000000-0005-0000-0000-000094000000}"/>
    <cellStyle name="_ Att. 1- Cover" xfId="101" xr:uid="{00000000-0005-0000-0000-000095000000}"/>
    <cellStyle name="?_ Att. 1- Cover" xfId="102" xr:uid="{00000000-0005-0000-0000-000096000000}"/>
    <cellStyle name="똿뗦먛귟 [0.00]_PRODUCT DETAIL Q1" xfId="103" xr:uid="{00000000-0005-0000-0000-000097000000}"/>
    <cellStyle name="똿뗦먛귟_PRODUCT DETAIL Q1" xfId="104" xr:uid="{00000000-0005-0000-0000-000098000000}"/>
    <cellStyle name="믅됞 [0.00]_PRODUCT DETAIL Q1" xfId="105" xr:uid="{00000000-0005-0000-0000-000099000000}"/>
    <cellStyle name="믅됞_PRODUCT DETAIL Q1" xfId="106" xr:uid="{00000000-0005-0000-0000-00009A000000}"/>
    <cellStyle name="백분율_95" xfId="107" xr:uid="{00000000-0005-0000-0000-00009B000000}"/>
    <cellStyle name="뷭?_BOOKSHIP" xfId="108" xr:uid="{00000000-0005-0000-0000-00009C000000}"/>
    <cellStyle name="콤마 [0]_1202" xfId="109" xr:uid="{00000000-0005-0000-0000-00009D000000}"/>
    <cellStyle name="콤마_1202" xfId="110" xr:uid="{00000000-0005-0000-0000-00009E000000}"/>
    <cellStyle name="통화 [0]_1202" xfId="111" xr:uid="{00000000-0005-0000-0000-00009F000000}"/>
    <cellStyle name="통화_1202" xfId="112" xr:uid="{00000000-0005-0000-0000-0000A0000000}"/>
    <cellStyle name="표준_(정보부문)월별인원계획" xfId="113" xr:uid="{00000000-0005-0000-0000-0000A1000000}"/>
    <cellStyle name="표준_kc-elec system check list" xfId="114" xr:uid="{00000000-0005-0000-0000-0000A2000000}"/>
    <cellStyle name="一般_00Q3902REV.1" xfId="115" xr:uid="{00000000-0005-0000-0000-0000A3000000}"/>
    <cellStyle name="千分位[0]_00Q3902REV.1" xfId="116" xr:uid="{00000000-0005-0000-0000-0000A4000000}"/>
    <cellStyle name="千分位_00Q3902REV.1" xfId="117" xr:uid="{00000000-0005-0000-0000-0000A5000000}"/>
    <cellStyle name="貨幣 [0]_00Q3902REV.1" xfId="118" xr:uid="{00000000-0005-0000-0000-0000A6000000}"/>
    <cellStyle name="貨幣[0]_BRE" xfId="119" xr:uid="{00000000-0005-0000-0000-0000A7000000}"/>
    <cellStyle name="貨幣_00Q3902REV.1" xfId="120" xr:uid="{00000000-0005-0000-0000-0000A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409575</xdr:rowOff>
    </xdr:from>
    <xdr:to>
      <xdr:col>6</xdr:col>
      <xdr:colOff>647700</xdr:colOff>
      <xdr:row>2</xdr:row>
      <xdr:rowOff>409575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 flipV="1">
          <a:off x="2828925" y="800100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39"/>
  <sheetViews>
    <sheetView view="pageLayout" topLeftCell="A65" zoomScaleNormal="100" workbookViewId="0">
      <selection activeCell="A71" sqref="A71:G71"/>
    </sheetView>
  </sheetViews>
  <sheetFormatPr defaultColWidth="9" defaultRowHeight="15"/>
  <cols>
    <col min="1" max="1" width="4" style="42" customWidth="1"/>
    <col min="2" max="2" width="26.875" style="42" customWidth="1"/>
    <col min="3" max="3" width="2.625" style="42" customWidth="1"/>
    <col min="4" max="4" width="2.875" style="42" customWidth="1"/>
    <col min="5" max="5" width="0.75" style="42" customWidth="1"/>
    <col min="6" max="6" width="10.125" style="42" customWidth="1"/>
    <col min="7" max="7" width="7.625" style="42" customWidth="1"/>
    <col min="8" max="8" width="8.625" style="42" customWidth="1"/>
    <col min="9" max="9" width="8.875" style="42" customWidth="1"/>
    <col min="10" max="10" width="9.375" style="42" customWidth="1"/>
    <col min="11" max="11" width="10" style="42" customWidth="1"/>
    <col min="12" max="16384" width="9" style="42"/>
  </cols>
  <sheetData>
    <row r="1" spans="1:11" s="38" customFormat="1" ht="17.25" customHeight="1">
      <c r="A1" s="125" t="s">
        <v>0</v>
      </c>
      <c r="B1" s="125"/>
      <c r="C1" s="125"/>
      <c r="D1" s="125"/>
      <c r="E1" s="125"/>
      <c r="F1" s="125"/>
      <c r="G1" s="126" t="s">
        <v>1</v>
      </c>
      <c r="H1" s="126"/>
      <c r="I1" s="126"/>
      <c r="J1" s="126"/>
      <c r="K1" s="126"/>
    </row>
    <row r="2" spans="1:11" s="38" customFormat="1" ht="13.5" customHeight="1">
      <c r="A2" s="127" t="s">
        <v>2</v>
      </c>
      <c r="B2" s="125"/>
      <c r="C2" s="125"/>
      <c r="D2" s="125"/>
      <c r="E2" s="125"/>
      <c r="F2" s="125"/>
      <c r="G2" s="128" t="s">
        <v>3</v>
      </c>
      <c r="H2" s="128"/>
      <c r="I2" s="128"/>
      <c r="J2" s="128"/>
      <c r="K2" s="128"/>
    </row>
    <row r="3" spans="1:11" s="38" customFormat="1" ht="36.75" customHeight="1">
      <c r="A3" s="129" t="s">
        <v>92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39" customFormat="1" ht="16.5" customHeight="1">
      <c r="A4" s="44" t="s">
        <v>4</v>
      </c>
      <c r="C4" s="44"/>
      <c r="D4" s="44"/>
      <c r="E4" s="44"/>
      <c r="F4" s="44"/>
      <c r="G4" s="45"/>
      <c r="H4" s="45"/>
      <c r="I4" s="45"/>
      <c r="J4" s="45"/>
      <c r="K4" s="45"/>
    </row>
    <row r="5" spans="1:11" s="39" customFormat="1" ht="18.75" customHeight="1">
      <c r="B5" s="46" t="s">
        <v>5</v>
      </c>
      <c r="C5" s="130"/>
      <c r="D5" s="130"/>
      <c r="E5" s="130"/>
      <c r="F5" s="130"/>
      <c r="G5" s="130"/>
      <c r="H5" s="47" t="s">
        <v>6</v>
      </c>
      <c r="I5" s="47"/>
      <c r="J5" s="57" t="s">
        <v>124</v>
      </c>
      <c r="K5" s="45"/>
    </row>
    <row r="6" spans="1:11" s="39" customFormat="1" ht="18.75" customHeight="1">
      <c r="B6" s="47" t="s">
        <v>7</v>
      </c>
      <c r="C6" s="130"/>
      <c r="D6" s="130"/>
      <c r="E6" s="130"/>
      <c r="F6" s="130"/>
      <c r="G6" s="130"/>
      <c r="H6" s="47" t="s">
        <v>8</v>
      </c>
      <c r="I6" s="45"/>
      <c r="J6" s="95"/>
      <c r="K6" s="45"/>
    </row>
    <row r="7" spans="1:11" s="39" customFormat="1" ht="18.75" customHeight="1">
      <c r="B7" s="47" t="s">
        <v>93</v>
      </c>
      <c r="C7" s="47"/>
      <c r="D7" s="47"/>
      <c r="E7" s="47"/>
      <c r="F7" s="99">
        <f>K7</f>
        <v>0</v>
      </c>
      <c r="G7" s="139" t="s">
        <v>94</v>
      </c>
      <c r="H7" s="140"/>
      <c r="I7" s="140"/>
      <c r="J7" s="140"/>
      <c r="K7" s="97"/>
    </row>
    <row r="8" spans="1:11" s="39" customFormat="1" ht="18.75" customHeight="1">
      <c r="B8" s="47" t="s">
        <v>95</v>
      </c>
      <c r="F8" s="99">
        <f>300*J6/100</f>
        <v>0</v>
      </c>
      <c r="G8" s="47"/>
      <c r="H8" s="48"/>
      <c r="I8" s="48"/>
      <c r="J8" s="48"/>
      <c r="K8" s="48"/>
    </row>
    <row r="9" spans="1:11" s="39" customFormat="1" ht="18.75" customHeight="1">
      <c r="B9" s="131" t="s">
        <v>96</v>
      </c>
      <c r="C9" s="131"/>
      <c r="D9" s="131"/>
      <c r="E9" s="132"/>
      <c r="F9" s="99">
        <f>F8-F7</f>
        <v>0</v>
      </c>
      <c r="G9" s="48"/>
      <c r="H9" s="48"/>
      <c r="I9" s="48"/>
      <c r="J9" s="48"/>
      <c r="K9" s="48"/>
    </row>
    <row r="10" spans="1:11" s="39" customFormat="1" ht="18.75" customHeight="1">
      <c r="B10" s="47" t="s">
        <v>97</v>
      </c>
      <c r="C10" s="47"/>
      <c r="D10" s="49"/>
      <c r="E10" s="49"/>
      <c r="F10" s="99">
        <f>K10*J6/100</f>
        <v>0</v>
      </c>
      <c r="G10" s="94" t="s">
        <v>115</v>
      </c>
      <c r="H10" s="48"/>
      <c r="I10" s="48"/>
      <c r="J10" s="48"/>
      <c r="K10" s="96"/>
    </row>
    <row r="11" spans="1:11" s="39" customFormat="1" ht="18.75" customHeight="1">
      <c r="B11" s="47" t="s">
        <v>98</v>
      </c>
      <c r="C11" s="47"/>
      <c r="D11" s="49"/>
      <c r="E11" s="49"/>
      <c r="F11" s="99">
        <f>K11*J6/100</f>
        <v>0</v>
      </c>
      <c r="G11" s="94" t="s">
        <v>116</v>
      </c>
      <c r="H11" s="45"/>
      <c r="I11" s="45"/>
      <c r="J11" s="45"/>
      <c r="K11" s="96"/>
    </row>
    <row r="12" spans="1:11" s="39" customFormat="1" ht="18.75" customHeight="1">
      <c r="B12" s="47" t="s">
        <v>99</v>
      </c>
      <c r="C12" s="47"/>
      <c r="D12" s="49"/>
      <c r="E12" s="49"/>
      <c r="F12" s="100">
        <f>SUM(F9:F11)</f>
        <v>0</v>
      </c>
      <c r="G12" s="48"/>
      <c r="H12" s="48"/>
      <c r="I12" s="48"/>
      <c r="J12" s="48"/>
      <c r="K12" s="48"/>
    </row>
    <row r="13" spans="1:11" s="39" customFormat="1" ht="22.5" customHeight="1">
      <c r="A13" s="50" t="s">
        <v>9</v>
      </c>
      <c r="C13" s="50"/>
      <c r="D13" s="50"/>
      <c r="E13" s="50"/>
      <c r="F13" s="44"/>
      <c r="G13" s="45"/>
      <c r="H13" s="45"/>
      <c r="I13" s="45"/>
      <c r="J13" s="45"/>
      <c r="K13" s="45"/>
    </row>
    <row r="14" spans="1:11" s="40" customFormat="1" ht="42.6" customHeight="1">
      <c r="A14" s="51" t="s">
        <v>10</v>
      </c>
      <c r="B14" s="133" t="s">
        <v>11</v>
      </c>
      <c r="C14" s="134"/>
      <c r="D14" s="134"/>
      <c r="E14" s="134"/>
      <c r="F14" s="134"/>
      <c r="G14" s="135"/>
      <c r="H14" s="83" t="s">
        <v>12</v>
      </c>
      <c r="I14" s="83" t="s">
        <v>134</v>
      </c>
      <c r="J14" s="83" t="s">
        <v>13</v>
      </c>
      <c r="K14" s="52" t="s">
        <v>14</v>
      </c>
    </row>
    <row r="15" spans="1:11" s="40" customFormat="1" ht="16.5" customHeight="1">
      <c r="A15" s="136" t="s">
        <v>100</v>
      </c>
      <c r="B15" s="137"/>
      <c r="C15" s="137"/>
      <c r="D15" s="137"/>
      <c r="E15" s="137"/>
      <c r="F15" s="137"/>
      <c r="G15" s="137"/>
      <c r="H15" s="137"/>
      <c r="I15" s="137"/>
      <c r="J15" s="138"/>
      <c r="K15" s="58">
        <f>SUM(K16:K21)</f>
        <v>0</v>
      </c>
    </row>
    <row r="16" spans="1:11" s="38" customFormat="1" ht="16.5" customHeight="1">
      <c r="A16" s="54">
        <v>1</v>
      </c>
      <c r="B16" s="122"/>
      <c r="C16" s="123"/>
      <c r="D16" s="123"/>
      <c r="E16" s="123"/>
      <c r="F16" s="123"/>
      <c r="G16" s="124"/>
      <c r="H16" s="55"/>
      <c r="I16" s="55"/>
      <c r="J16" s="55"/>
      <c r="K16" s="59">
        <f>J16*1</f>
        <v>0</v>
      </c>
    </row>
    <row r="17" spans="1:11" s="38" customFormat="1" ht="16.5" customHeight="1">
      <c r="A17" s="54">
        <v>2</v>
      </c>
      <c r="B17" s="122"/>
      <c r="C17" s="123"/>
      <c r="D17" s="123"/>
      <c r="E17" s="123"/>
      <c r="F17" s="123"/>
      <c r="G17" s="124"/>
      <c r="H17" s="55"/>
      <c r="I17" s="55"/>
      <c r="J17" s="55"/>
      <c r="K17" s="59">
        <f>J17*1</f>
        <v>0</v>
      </c>
    </row>
    <row r="18" spans="1:11" s="38" customFormat="1" ht="16.5" customHeight="1">
      <c r="A18" s="54">
        <v>3</v>
      </c>
      <c r="B18" s="122"/>
      <c r="C18" s="123"/>
      <c r="D18" s="123"/>
      <c r="E18" s="123"/>
      <c r="F18" s="123"/>
      <c r="G18" s="124"/>
      <c r="H18" s="55"/>
      <c r="I18" s="55"/>
      <c r="J18" s="55"/>
      <c r="K18" s="59">
        <f t="shared" ref="K18:K21" si="0">J18*1</f>
        <v>0</v>
      </c>
    </row>
    <row r="19" spans="1:11" s="38" customFormat="1" ht="16.5" customHeight="1">
      <c r="A19" s="54">
        <v>4</v>
      </c>
      <c r="B19" s="122"/>
      <c r="C19" s="123"/>
      <c r="D19" s="123"/>
      <c r="E19" s="123"/>
      <c r="F19" s="123"/>
      <c r="G19" s="124"/>
      <c r="H19" s="55"/>
      <c r="I19" s="55"/>
      <c r="J19" s="55"/>
      <c r="K19" s="59">
        <f t="shared" si="0"/>
        <v>0</v>
      </c>
    </row>
    <row r="20" spans="1:11" s="38" customFormat="1" ht="16.5" customHeight="1">
      <c r="A20" s="54">
        <v>5</v>
      </c>
      <c r="B20" s="122"/>
      <c r="C20" s="123"/>
      <c r="D20" s="123"/>
      <c r="E20" s="123"/>
      <c r="F20" s="123"/>
      <c r="G20" s="124"/>
      <c r="H20" s="55"/>
      <c r="I20" s="55"/>
      <c r="J20" s="55"/>
      <c r="K20" s="59">
        <f t="shared" si="0"/>
        <v>0</v>
      </c>
    </row>
    <row r="21" spans="1:11" s="38" customFormat="1" ht="16.5" customHeight="1">
      <c r="A21" s="54">
        <v>6</v>
      </c>
      <c r="B21" s="122"/>
      <c r="C21" s="123"/>
      <c r="D21" s="123"/>
      <c r="E21" s="123"/>
      <c r="F21" s="123"/>
      <c r="G21" s="124"/>
      <c r="H21" s="55"/>
      <c r="I21" s="55"/>
      <c r="J21" s="55"/>
      <c r="K21" s="59">
        <f t="shared" si="0"/>
        <v>0</v>
      </c>
    </row>
    <row r="22" spans="1:11" s="38" customFormat="1" ht="16.5" customHeight="1">
      <c r="A22" s="119" t="s">
        <v>101</v>
      </c>
      <c r="B22" s="120"/>
      <c r="C22" s="120"/>
      <c r="D22" s="120"/>
      <c r="E22" s="120"/>
      <c r="F22" s="120"/>
      <c r="G22" s="120"/>
      <c r="H22" s="120"/>
      <c r="I22" s="120"/>
      <c r="J22" s="121"/>
      <c r="K22" s="58">
        <f>SUM(K23:K25)</f>
        <v>0</v>
      </c>
    </row>
    <row r="23" spans="1:11" s="38" customFormat="1" ht="16.5" customHeight="1">
      <c r="A23" s="54">
        <v>1</v>
      </c>
      <c r="B23" s="122"/>
      <c r="C23" s="123"/>
      <c r="D23" s="123"/>
      <c r="E23" s="123"/>
      <c r="F23" s="123"/>
      <c r="G23" s="124"/>
      <c r="H23" s="55"/>
      <c r="I23" s="55"/>
      <c r="J23" s="55"/>
      <c r="K23" s="59">
        <f>J23*1</f>
        <v>0</v>
      </c>
    </row>
    <row r="24" spans="1:11" s="38" customFormat="1" ht="16.5" customHeight="1">
      <c r="A24" s="54">
        <v>2</v>
      </c>
      <c r="B24" s="122"/>
      <c r="C24" s="123"/>
      <c r="D24" s="123"/>
      <c r="E24" s="123"/>
      <c r="F24" s="123"/>
      <c r="G24" s="124"/>
      <c r="H24" s="55"/>
      <c r="I24" s="55"/>
      <c r="J24" s="55"/>
      <c r="K24" s="59">
        <f t="shared" ref="K24:K25" si="1">J24*1</f>
        <v>0</v>
      </c>
    </row>
    <row r="25" spans="1:11" s="38" customFormat="1" ht="16.5" customHeight="1">
      <c r="A25" s="54">
        <v>3</v>
      </c>
      <c r="B25" s="122"/>
      <c r="C25" s="123"/>
      <c r="D25" s="123"/>
      <c r="E25" s="123"/>
      <c r="F25" s="123"/>
      <c r="G25" s="124"/>
      <c r="H25" s="55"/>
      <c r="I25" s="55"/>
      <c r="J25" s="55"/>
      <c r="K25" s="59">
        <f t="shared" si="1"/>
        <v>0</v>
      </c>
    </row>
    <row r="26" spans="1:11" s="38" customFormat="1" ht="16.5" customHeight="1">
      <c r="A26" s="119" t="s">
        <v>135</v>
      </c>
      <c r="B26" s="120"/>
      <c r="C26" s="120"/>
      <c r="D26" s="120"/>
      <c r="E26" s="120"/>
      <c r="F26" s="120"/>
      <c r="G26" s="120"/>
      <c r="H26" s="120"/>
      <c r="I26" s="120"/>
      <c r="J26" s="121"/>
      <c r="K26" s="60">
        <f>SUM(K27:K32)</f>
        <v>0</v>
      </c>
    </row>
    <row r="27" spans="1:11" s="38" customFormat="1" ht="16.5" customHeight="1">
      <c r="A27" s="54">
        <v>1</v>
      </c>
      <c r="B27" s="122"/>
      <c r="C27" s="123"/>
      <c r="D27" s="123"/>
      <c r="E27" s="123"/>
      <c r="F27" s="123"/>
      <c r="G27" s="124"/>
      <c r="H27" s="55"/>
      <c r="I27" s="55"/>
      <c r="J27" s="55"/>
      <c r="K27" s="59">
        <f>J27*1</f>
        <v>0</v>
      </c>
    </row>
    <row r="28" spans="1:11" s="38" customFormat="1" ht="16.5" customHeight="1">
      <c r="A28" s="54">
        <v>2</v>
      </c>
      <c r="B28" s="122"/>
      <c r="C28" s="123"/>
      <c r="D28" s="123"/>
      <c r="E28" s="123"/>
      <c r="F28" s="123"/>
      <c r="G28" s="124"/>
      <c r="H28" s="55"/>
      <c r="I28" s="55"/>
      <c r="J28" s="55"/>
      <c r="K28" s="59">
        <f t="shared" ref="K28:K32" si="2">J28*1</f>
        <v>0</v>
      </c>
    </row>
    <row r="29" spans="1:11" s="38" customFormat="1" ht="16.5" customHeight="1">
      <c r="A29" s="54">
        <v>3</v>
      </c>
      <c r="B29" s="122"/>
      <c r="C29" s="123"/>
      <c r="D29" s="123"/>
      <c r="E29" s="123"/>
      <c r="F29" s="123"/>
      <c r="G29" s="124"/>
      <c r="H29" s="55"/>
      <c r="I29" s="55"/>
      <c r="J29" s="55"/>
      <c r="K29" s="59">
        <f t="shared" si="2"/>
        <v>0</v>
      </c>
    </row>
    <row r="30" spans="1:11" s="38" customFormat="1" ht="16.5" customHeight="1">
      <c r="A30" s="54">
        <v>4</v>
      </c>
      <c r="B30" s="122"/>
      <c r="C30" s="123"/>
      <c r="D30" s="123"/>
      <c r="E30" s="123"/>
      <c r="F30" s="123"/>
      <c r="G30" s="124"/>
      <c r="H30" s="55"/>
      <c r="I30" s="55"/>
      <c r="J30" s="55"/>
      <c r="K30" s="59">
        <f t="shared" si="2"/>
        <v>0</v>
      </c>
    </row>
    <row r="31" spans="1:11" s="38" customFormat="1" ht="16.5" customHeight="1">
      <c r="A31" s="54">
        <v>5</v>
      </c>
      <c r="B31" s="122"/>
      <c r="C31" s="123"/>
      <c r="D31" s="123"/>
      <c r="E31" s="123"/>
      <c r="F31" s="123"/>
      <c r="G31" s="124"/>
      <c r="H31" s="55"/>
      <c r="I31" s="55"/>
      <c r="J31" s="55"/>
      <c r="K31" s="59">
        <f t="shared" si="2"/>
        <v>0</v>
      </c>
    </row>
    <row r="32" spans="1:11" s="38" customFormat="1" ht="16.5" customHeight="1">
      <c r="A32" s="54">
        <v>6</v>
      </c>
      <c r="B32" s="122"/>
      <c r="C32" s="123"/>
      <c r="D32" s="123"/>
      <c r="E32" s="123"/>
      <c r="F32" s="123"/>
      <c r="G32" s="124"/>
      <c r="H32" s="55"/>
      <c r="I32" s="55"/>
      <c r="J32" s="55"/>
      <c r="K32" s="59">
        <f t="shared" si="2"/>
        <v>0</v>
      </c>
    </row>
    <row r="33" spans="1:11" s="38" customFormat="1" ht="16.5" customHeight="1">
      <c r="A33" s="119" t="s">
        <v>136</v>
      </c>
      <c r="B33" s="120"/>
      <c r="C33" s="120"/>
      <c r="D33" s="120"/>
      <c r="E33" s="120"/>
      <c r="F33" s="120"/>
      <c r="G33" s="120"/>
      <c r="H33" s="120"/>
      <c r="I33" s="120"/>
      <c r="J33" s="121"/>
      <c r="K33" s="60">
        <f>SUM(K34:K39)</f>
        <v>0</v>
      </c>
    </row>
    <row r="34" spans="1:11" s="38" customFormat="1" ht="16.5" customHeight="1">
      <c r="A34" s="54">
        <v>1</v>
      </c>
      <c r="B34" s="122"/>
      <c r="C34" s="123"/>
      <c r="D34" s="123"/>
      <c r="E34" s="123"/>
      <c r="F34" s="123"/>
      <c r="G34" s="124"/>
      <c r="H34" s="55"/>
      <c r="I34" s="55"/>
      <c r="J34" s="55"/>
      <c r="K34" s="59">
        <f>J34*1</f>
        <v>0</v>
      </c>
    </row>
    <row r="35" spans="1:11" s="38" customFormat="1" ht="16.5" customHeight="1">
      <c r="A35" s="54">
        <v>2</v>
      </c>
      <c r="B35" s="122"/>
      <c r="C35" s="123"/>
      <c r="D35" s="123"/>
      <c r="E35" s="123"/>
      <c r="F35" s="123"/>
      <c r="G35" s="124"/>
      <c r="H35" s="55"/>
      <c r="I35" s="55"/>
      <c r="J35" s="55"/>
      <c r="K35" s="59">
        <f t="shared" ref="K35:K39" si="3">J35*1</f>
        <v>0</v>
      </c>
    </row>
    <row r="36" spans="1:11" s="38" customFormat="1" ht="16.5" customHeight="1">
      <c r="A36" s="54">
        <v>3</v>
      </c>
      <c r="B36" s="122"/>
      <c r="C36" s="123"/>
      <c r="D36" s="123"/>
      <c r="E36" s="123"/>
      <c r="F36" s="123"/>
      <c r="G36" s="124"/>
      <c r="H36" s="55"/>
      <c r="I36" s="55"/>
      <c r="J36" s="55"/>
      <c r="K36" s="59">
        <f t="shared" si="3"/>
        <v>0</v>
      </c>
    </row>
    <row r="37" spans="1:11" s="38" customFormat="1" ht="16.5" customHeight="1">
      <c r="A37" s="54">
        <v>4</v>
      </c>
      <c r="B37" s="122"/>
      <c r="C37" s="123"/>
      <c r="D37" s="123"/>
      <c r="E37" s="123"/>
      <c r="F37" s="123"/>
      <c r="G37" s="124"/>
      <c r="H37" s="55"/>
      <c r="I37" s="55"/>
      <c r="J37" s="55"/>
      <c r="K37" s="59">
        <f t="shared" si="3"/>
        <v>0</v>
      </c>
    </row>
    <row r="38" spans="1:11" s="38" customFormat="1" ht="16.5" customHeight="1">
      <c r="A38" s="54">
        <v>5</v>
      </c>
      <c r="B38" s="122"/>
      <c r="C38" s="123"/>
      <c r="D38" s="123"/>
      <c r="E38" s="123"/>
      <c r="F38" s="123"/>
      <c r="G38" s="124"/>
      <c r="H38" s="55"/>
      <c r="I38" s="55"/>
      <c r="J38" s="55"/>
      <c r="K38" s="59">
        <f t="shared" si="3"/>
        <v>0</v>
      </c>
    </row>
    <row r="39" spans="1:11" s="38" customFormat="1" ht="16.5" customHeight="1">
      <c r="A39" s="54">
        <v>6</v>
      </c>
      <c r="B39" s="122"/>
      <c r="C39" s="123"/>
      <c r="D39" s="123"/>
      <c r="E39" s="123"/>
      <c r="F39" s="123"/>
      <c r="G39" s="124"/>
      <c r="H39" s="55"/>
      <c r="I39" s="55"/>
      <c r="J39" s="55"/>
      <c r="K39" s="59">
        <f t="shared" si="3"/>
        <v>0</v>
      </c>
    </row>
    <row r="40" spans="1:11" s="40" customFormat="1" ht="16.5" customHeight="1">
      <c r="A40" s="136" t="s">
        <v>139</v>
      </c>
      <c r="B40" s="137"/>
      <c r="C40" s="137"/>
      <c r="D40" s="137"/>
      <c r="E40" s="137"/>
      <c r="F40" s="137"/>
      <c r="G40" s="137"/>
      <c r="H40" s="137"/>
      <c r="I40" s="137"/>
      <c r="J40" s="138"/>
      <c r="K40" s="58">
        <f>SUM(K41:K46)</f>
        <v>0</v>
      </c>
    </row>
    <row r="41" spans="1:11" s="38" customFormat="1" ht="16.5" customHeight="1">
      <c r="A41" s="54">
        <v>1</v>
      </c>
      <c r="B41" s="122"/>
      <c r="C41" s="123"/>
      <c r="D41" s="123"/>
      <c r="E41" s="123"/>
      <c r="F41" s="123"/>
      <c r="G41" s="124"/>
      <c r="H41" s="55"/>
      <c r="I41" s="55"/>
      <c r="J41" s="55"/>
      <c r="K41" s="59">
        <f>J41*0.75</f>
        <v>0</v>
      </c>
    </row>
    <row r="42" spans="1:11" s="38" customFormat="1" ht="16.5" customHeight="1">
      <c r="A42" s="54">
        <v>2</v>
      </c>
      <c r="B42" s="122"/>
      <c r="C42" s="123"/>
      <c r="D42" s="123"/>
      <c r="E42" s="123"/>
      <c r="F42" s="123"/>
      <c r="G42" s="124"/>
      <c r="H42" s="55"/>
      <c r="I42" s="55"/>
      <c r="J42" s="55"/>
      <c r="K42" s="59">
        <f t="shared" ref="K42:K46" si="4">J42*0.75</f>
        <v>0</v>
      </c>
    </row>
    <row r="43" spans="1:11" s="38" customFormat="1" ht="16.5" customHeight="1">
      <c r="A43" s="54">
        <v>3</v>
      </c>
      <c r="B43" s="122"/>
      <c r="C43" s="123"/>
      <c r="D43" s="123"/>
      <c r="E43" s="123"/>
      <c r="F43" s="123"/>
      <c r="G43" s="124"/>
      <c r="H43" s="55"/>
      <c r="I43" s="55"/>
      <c r="J43" s="55"/>
      <c r="K43" s="59">
        <f t="shared" si="4"/>
        <v>0</v>
      </c>
    </row>
    <row r="44" spans="1:11" s="38" customFormat="1" ht="16.5" customHeight="1">
      <c r="A44" s="54">
        <v>4</v>
      </c>
      <c r="B44" s="122"/>
      <c r="C44" s="123"/>
      <c r="D44" s="123"/>
      <c r="E44" s="123"/>
      <c r="F44" s="123"/>
      <c r="G44" s="124"/>
      <c r="H44" s="55"/>
      <c r="I44" s="55"/>
      <c r="J44" s="55"/>
      <c r="K44" s="59">
        <f t="shared" si="4"/>
        <v>0</v>
      </c>
    </row>
    <row r="45" spans="1:11" s="38" customFormat="1" ht="16.5" customHeight="1">
      <c r="A45" s="54">
        <v>5</v>
      </c>
      <c r="B45" s="122"/>
      <c r="C45" s="123"/>
      <c r="D45" s="123"/>
      <c r="E45" s="123"/>
      <c r="F45" s="123"/>
      <c r="G45" s="124"/>
      <c r="H45" s="55"/>
      <c r="I45" s="55"/>
      <c r="J45" s="55"/>
      <c r="K45" s="59">
        <f t="shared" si="4"/>
        <v>0</v>
      </c>
    </row>
    <row r="46" spans="1:11" s="38" customFormat="1" ht="16.5" customHeight="1">
      <c r="A46" s="54">
        <v>6</v>
      </c>
      <c r="B46" s="122"/>
      <c r="C46" s="123"/>
      <c r="D46" s="123"/>
      <c r="E46" s="123"/>
      <c r="F46" s="123"/>
      <c r="G46" s="124"/>
      <c r="H46" s="55"/>
      <c r="I46" s="55"/>
      <c r="J46" s="55"/>
      <c r="K46" s="59">
        <f t="shared" si="4"/>
        <v>0</v>
      </c>
    </row>
    <row r="47" spans="1:11" s="40" customFormat="1" ht="16.5" customHeight="1">
      <c r="A47" s="136" t="s">
        <v>137</v>
      </c>
      <c r="B47" s="137"/>
      <c r="C47" s="137"/>
      <c r="D47" s="137"/>
      <c r="E47" s="137"/>
      <c r="F47" s="137"/>
      <c r="G47" s="138"/>
      <c r="H47" s="53"/>
      <c r="I47" s="53"/>
      <c r="J47" s="53"/>
      <c r="K47" s="58">
        <f>SUM(K48:K53)</f>
        <v>0</v>
      </c>
    </row>
    <row r="48" spans="1:11" s="38" customFormat="1" ht="16.5" customHeight="1">
      <c r="A48" s="54">
        <v>1</v>
      </c>
      <c r="B48" s="122"/>
      <c r="C48" s="123"/>
      <c r="D48" s="123"/>
      <c r="E48" s="123"/>
      <c r="F48" s="123"/>
      <c r="G48" s="124"/>
      <c r="H48" s="55"/>
      <c r="I48" s="55"/>
      <c r="J48" s="55"/>
      <c r="K48" s="59">
        <f>J48*0.75</f>
        <v>0</v>
      </c>
    </row>
    <row r="49" spans="1:11" s="38" customFormat="1" ht="16.5" customHeight="1">
      <c r="A49" s="54">
        <v>2</v>
      </c>
      <c r="B49" s="122"/>
      <c r="C49" s="123"/>
      <c r="D49" s="123"/>
      <c r="E49" s="123"/>
      <c r="F49" s="123"/>
      <c r="G49" s="124"/>
      <c r="H49" s="55"/>
      <c r="I49" s="55"/>
      <c r="J49" s="55"/>
      <c r="K49" s="59">
        <f t="shared" ref="K49:K53" si="5">J49*0.75</f>
        <v>0</v>
      </c>
    </row>
    <row r="50" spans="1:11" s="38" customFormat="1" ht="16.5" customHeight="1">
      <c r="A50" s="54">
        <v>3</v>
      </c>
      <c r="B50" s="122"/>
      <c r="C50" s="123"/>
      <c r="D50" s="123"/>
      <c r="E50" s="123"/>
      <c r="F50" s="123"/>
      <c r="G50" s="124"/>
      <c r="H50" s="55"/>
      <c r="I50" s="55"/>
      <c r="J50" s="55"/>
      <c r="K50" s="59">
        <f t="shared" si="5"/>
        <v>0</v>
      </c>
    </row>
    <row r="51" spans="1:11" s="38" customFormat="1" ht="16.5" customHeight="1">
      <c r="A51" s="54">
        <v>4</v>
      </c>
      <c r="B51" s="122"/>
      <c r="C51" s="123"/>
      <c r="D51" s="123"/>
      <c r="E51" s="123"/>
      <c r="F51" s="123"/>
      <c r="G51" s="124"/>
      <c r="H51" s="55"/>
      <c r="I51" s="55"/>
      <c r="J51" s="55"/>
      <c r="K51" s="59">
        <f t="shared" si="5"/>
        <v>0</v>
      </c>
    </row>
    <row r="52" spans="1:11" s="38" customFormat="1" ht="16.5" customHeight="1">
      <c r="A52" s="54">
        <v>5</v>
      </c>
      <c r="B52" s="142"/>
      <c r="C52" s="123"/>
      <c r="D52" s="123"/>
      <c r="E52" s="123"/>
      <c r="F52" s="123"/>
      <c r="G52" s="124"/>
      <c r="H52" s="55"/>
      <c r="I52" s="55"/>
      <c r="J52" s="55"/>
      <c r="K52" s="59">
        <f t="shared" si="5"/>
        <v>0</v>
      </c>
    </row>
    <row r="53" spans="1:11" s="38" customFormat="1" ht="16.5" customHeight="1">
      <c r="A53" s="54">
        <v>6</v>
      </c>
      <c r="B53" s="142"/>
      <c r="C53" s="123"/>
      <c r="D53" s="123"/>
      <c r="E53" s="123"/>
      <c r="F53" s="123"/>
      <c r="G53" s="124"/>
      <c r="H53" s="55"/>
      <c r="I53" s="55"/>
      <c r="J53" s="55"/>
      <c r="K53" s="59">
        <f t="shared" si="5"/>
        <v>0</v>
      </c>
    </row>
    <row r="54" spans="1:11" s="38" customFormat="1" ht="16.5" customHeight="1">
      <c r="A54" s="141" t="s">
        <v>138</v>
      </c>
      <c r="B54" s="141"/>
      <c r="C54" s="141"/>
      <c r="D54" s="141"/>
      <c r="E54" s="141"/>
      <c r="F54" s="141"/>
      <c r="G54" s="141"/>
      <c r="H54" s="55"/>
      <c r="I54" s="55"/>
      <c r="J54" s="55"/>
      <c r="K54" s="58">
        <f>SUM(K55:K57)</f>
        <v>0</v>
      </c>
    </row>
    <row r="55" spans="1:11" s="38" customFormat="1" ht="16.5" customHeight="1">
      <c r="A55" s="56">
        <v>1</v>
      </c>
      <c r="B55" s="122"/>
      <c r="C55" s="123"/>
      <c r="D55" s="123"/>
      <c r="E55" s="123"/>
      <c r="F55" s="123"/>
      <c r="G55" s="124"/>
      <c r="H55" s="55"/>
      <c r="I55" s="55"/>
      <c r="J55" s="55"/>
      <c r="K55" s="59">
        <f>J55*1</f>
        <v>0</v>
      </c>
    </row>
    <row r="56" spans="1:11" s="38" customFormat="1" ht="16.5" customHeight="1">
      <c r="A56" s="56">
        <v>2</v>
      </c>
      <c r="B56" s="122"/>
      <c r="C56" s="123"/>
      <c r="D56" s="123"/>
      <c r="E56" s="123"/>
      <c r="F56" s="123"/>
      <c r="G56" s="124"/>
      <c r="H56" s="55"/>
      <c r="I56" s="55"/>
      <c r="J56" s="55"/>
      <c r="K56" s="59">
        <f t="shared" ref="K56:K57" si="6">J56*1</f>
        <v>0</v>
      </c>
    </row>
    <row r="57" spans="1:11" s="38" customFormat="1" ht="16.5" customHeight="1">
      <c r="A57" s="56">
        <v>3</v>
      </c>
      <c r="B57" s="122"/>
      <c r="C57" s="123"/>
      <c r="D57" s="123"/>
      <c r="E57" s="123"/>
      <c r="F57" s="123"/>
      <c r="G57" s="124"/>
      <c r="H57" s="55"/>
      <c r="I57" s="55"/>
      <c r="J57" s="55"/>
      <c r="K57" s="59">
        <f t="shared" si="6"/>
        <v>0</v>
      </c>
    </row>
    <row r="58" spans="1:11" s="38" customFormat="1" ht="16.5" customHeight="1">
      <c r="A58" s="141" t="s">
        <v>140</v>
      </c>
      <c r="B58" s="141"/>
      <c r="C58" s="141"/>
      <c r="D58" s="141"/>
      <c r="E58" s="141"/>
      <c r="F58" s="141"/>
      <c r="G58" s="141"/>
      <c r="H58" s="55"/>
      <c r="I58" s="55"/>
      <c r="J58" s="55"/>
      <c r="K58" s="58">
        <f>SUM(K59:K63)</f>
        <v>0</v>
      </c>
    </row>
    <row r="59" spans="1:11" s="38" customFormat="1" ht="16.5" customHeight="1">
      <c r="A59" s="56">
        <v>1</v>
      </c>
      <c r="B59" s="122"/>
      <c r="C59" s="123"/>
      <c r="D59" s="123"/>
      <c r="E59" s="123"/>
      <c r="F59" s="123"/>
      <c r="G59" s="124"/>
      <c r="H59" s="55"/>
      <c r="I59" s="55"/>
      <c r="J59" s="55"/>
      <c r="K59" s="59">
        <f>J59*1</f>
        <v>0</v>
      </c>
    </row>
    <row r="60" spans="1:11" s="38" customFormat="1" ht="16.5" customHeight="1">
      <c r="A60" s="56">
        <v>2</v>
      </c>
      <c r="B60" s="122"/>
      <c r="C60" s="123"/>
      <c r="D60" s="123"/>
      <c r="E60" s="123"/>
      <c r="F60" s="123"/>
      <c r="G60" s="124"/>
      <c r="H60" s="55"/>
      <c r="I60" s="55"/>
      <c r="J60" s="55"/>
      <c r="K60" s="59">
        <f t="shared" ref="K60:K63" si="7">J60*1</f>
        <v>0</v>
      </c>
    </row>
    <row r="61" spans="1:11" s="38" customFormat="1" ht="16.5" customHeight="1">
      <c r="A61" s="56">
        <v>3</v>
      </c>
      <c r="B61" s="122"/>
      <c r="C61" s="123"/>
      <c r="D61" s="123"/>
      <c r="E61" s="123"/>
      <c r="F61" s="123"/>
      <c r="G61" s="124"/>
      <c r="H61" s="55"/>
      <c r="I61" s="55"/>
      <c r="J61" s="55"/>
      <c r="K61" s="59">
        <f t="shared" si="7"/>
        <v>0</v>
      </c>
    </row>
    <row r="62" spans="1:11" s="38" customFormat="1" ht="16.5" customHeight="1">
      <c r="A62" s="56">
        <v>4</v>
      </c>
      <c r="B62" s="122"/>
      <c r="C62" s="123"/>
      <c r="D62" s="123"/>
      <c r="E62" s="123"/>
      <c r="F62" s="123"/>
      <c r="G62" s="124"/>
      <c r="H62" s="55"/>
      <c r="I62" s="55"/>
      <c r="J62" s="55"/>
      <c r="K62" s="59">
        <f t="shared" si="7"/>
        <v>0</v>
      </c>
    </row>
    <row r="63" spans="1:11" s="38" customFormat="1" ht="16.5" customHeight="1">
      <c r="A63" s="56">
        <v>5</v>
      </c>
      <c r="B63" s="122"/>
      <c r="C63" s="123"/>
      <c r="D63" s="123"/>
      <c r="E63" s="123"/>
      <c r="F63" s="123"/>
      <c r="G63" s="124"/>
      <c r="H63" s="55"/>
      <c r="I63" s="55"/>
      <c r="J63" s="55"/>
      <c r="K63" s="59">
        <f t="shared" si="7"/>
        <v>0</v>
      </c>
    </row>
    <row r="64" spans="1:11" s="38" customFormat="1" ht="16.5" customHeight="1">
      <c r="A64" s="143" t="s">
        <v>145</v>
      </c>
      <c r="B64" s="143"/>
      <c r="C64" s="143"/>
      <c r="D64" s="143"/>
      <c r="E64" s="143"/>
      <c r="F64" s="143"/>
      <c r="G64" s="143"/>
      <c r="H64" s="55"/>
      <c r="I64" s="55"/>
      <c r="J64" s="55"/>
      <c r="K64" s="60">
        <f>SUM(K65:K70)</f>
        <v>0</v>
      </c>
    </row>
    <row r="65" spans="1:11" s="38" customFormat="1" ht="16.5" customHeight="1">
      <c r="A65" s="54">
        <v>1</v>
      </c>
      <c r="B65" s="122"/>
      <c r="C65" s="123"/>
      <c r="D65" s="123"/>
      <c r="E65" s="123"/>
      <c r="F65" s="123"/>
      <c r="G65" s="124"/>
      <c r="H65" s="55"/>
      <c r="I65" s="55"/>
      <c r="J65" s="55"/>
      <c r="K65" s="59">
        <f>J65*0.75</f>
        <v>0</v>
      </c>
    </row>
    <row r="66" spans="1:11" s="38" customFormat="1" ht="16.5" customHeight="1">
      <c r="A66" s="54">
        <v>2</v>
      </c>
      <c r="B66" s="122"/>
      <c r="C66" s="123"/>
      <c r="D66" s="123"/>
      <c r="E66" s="123"/>
      <c r="F66" s="123"/>
      <c r="G66" s="124"/>
      <c r="H66" s="55"/>
      <c r="I66" s="55"/>
      <c r="J66" s="55"/>
      <c r="K66" s="59">
        <f t="shared" ref="K66:K70" si="8">J66*0.75</f>
        <v>0</v>
      </c>
    </row>
    <row r="67" spans="1:11" s="38" customFormat="1" ht="16.5" customHeight="1">
      <c r="A67" s="54">
        <v>3</v>
      </c>
      <c r="B67" s="122"/>
      <c r="C67" s="123"/>
      <c r="D67" s="123"/>
      <c r="E67" s="123"/>
      <c r="F67" s="123"/>
      <c r="G67" s="124"/>
      <c r="H67" s="55"/>
      <c r="I67" s="55"/>
      <c r="J67" s="55"/>
      <c r="K67" s="59">
        <f t="shared" si="8"/>
        <v>0</v>
      </c>
    </row>
    <row r="68" spans="1:11" s="38" customFormat="1" ht="16.5" customHeight="1">
      <c r="A68" s="54">
        <v>4</v>
      </c>
      <c r="B68" s="122"/>
      <c r="C68" s="123"/>
      <c r="D68" s="123"/>
      <c r="E68" s="123"/>
      <c r="F68" s="123"/>
      <c r="G68" s="124"/>
      <c r="H68" s="55"/>
      <c r="I68" s="55"/>
      <c r="J68" s="55"/>
      <c r="K68" s="59">
        <f t="shared" si="8"/>
        <v>0</v>
      </c>
    </row>
    <row r="69" spans="1:11" s="38" customFormat="1" ht="16.5" customHeight="1">
      <c r="A69" s="54">
        <v>5</v>
      </c>
      <c r="B69" s="122"/>
      <c r="C69" s="123"/>
      <c r="D69" s="123"/>
      <c r="E69" s="123"/>
      <c r="F69" s="123"/>
      <c r="G69" s="124"/>
      <c r="H69" s="55"/>
      <c r="I69" s="55"/>
      <c r="J69" s="55"/>
      <c r="K69" s="59">
        <f t="shared" si="8"/>
        <v>0</v>
      </c>
    </row>
    <row r="70" spans="1:11" s="38" customFormat="1" ht="16.5" customHeight="1">
      <c r="A70" s="54">
        <v>6</v>
      </c>
      <c r="B70" s="122"/>
      <c r="C70" s="123"/>
      <c r="D70" s="123"/>
      <c r="E70" s="123"/>
      <c r="F70" s="123"/>
      <c r="G70" s="124"/>
      <c r="H70" s="55"/>
      <c r="I70" s="55"/>
      <c r="J70" s="55"/>
      <c r="K70" s="59">
        <f t="shared" si="8"/>
        <v>0</v>
      </c>
    </row>
    <row r="71" spans="1:11" s="38" customFormat="1" ht="16.5" customHeight="1">
      <c r="A71" s="143" t="s">
        <v>146</v>
      </c>
      <c r="B71" s="143"/>
      <c r="C71" s="143"/>
      <c r="D71" s="143"/>
      <c r="E71" s="143"/>
      <c r="F71" s="143"/>
      <c r="G71" s="143"/>
      <c r="H71" s="55"/>
      <c r="I71" s="55"/>
      <c r="J71" s="55"/>
      <c r="K71" s="60">
        <f>SUM(K72:K77)</f>
        <v>0</v>
      </c>
    </row>
    <row r="72" spans="1:11" s="38" customFormat="1" ht="16.5" customHeight="1">
      <c r="A72" s="54">
        <v>1</v>
      </c>
      <c r="B72" s="122"/>
      <c r="C72" s="123"/>
      <c r="D72" s="123"/>
      <c r="E72" s="123"/>
      <c r="F72" s="123"/>
      <c r="G72" s="124"/>
      <c r="H72" s="55"/>
      <c r="I72" s="55"/>
      <c r="J72" s="55"/>
      <c r="K72" s="59">
        <f>J72*0.75</f>
        <v>0</v>
      </c>
    </row>
    <row r="73" spans="1:11" s="38" customFormat="1" ht="16.5" customHeight="1">
      <c r="A73" s="54">
        <v>2</v>
      </c>
      <c r="B73" s="122"/>
      <c r="C73" s="123"/>
      <c r="D73" s="123"/>
      <c r="E73" s="123"/>
      <c r="F73" s="123"/>
      <c r="G73" s="124"/>
      <c r="H73" s="55"/>
      <c r="I73" s="55"/>
      <c r="J73" s="55"/>
      <c r="K73" s="59">
        <f t="shared" ref="K73:K77" si="9">J73*0.75</f>
        <v>0</v>
      </c>
    </row>
    <row r="74" spans="1:11" s="38" customFormat="1" ht="16.5" customHeight="1">
      <c r="A74" s="54">
        <v>3</v>
      </c>
      <c r="B74" s="122"/>
      <c r="C74" s="123"/>
      <c r="D74" s="123"/>
      <c r="E74" s="123"/>
      <c r="F74" s="123"/>
      <c r="G74" s="124"/>
      <c r="H74" s="55"/>
      <c r="I74" s="55"/>
      <c r="J74" s="55"/>
      <c r="K74" s="59">
        <f t="shared" si="9"/>
        <v>0</v>
      </c>
    </row>
    <row r="75" spans="1:11" s="38" customFormat="1" ht="16.5" customHeight="1">
      <c r="A75" s="54">
        <v>4</v>
      </c>
      <c r="B75" s="122"/>
      <c r="C75" s="123"/>
      <c r="D75" s="123"/>
      <c r="E75" s="123"/>
      <c r="F75" s="123"/>
      <c r="G75" s="124"/>
      <c r="H75" s="55"/>
      <c r="I75" s="55"/>
      <c r="J75" s="55"/>
      <c r="K75" s="59">
        <f t="shared" si="9"/>
        <v>0</v>
      </c>
    </row>
    <row r="76" spans="1:11" s="38" customFormat="1" ht="16.5" customHeight="1">
      <c r="A76" s="54">
        <v>5</v>
      </c>
      <c r="B76" s="122"/>
      <c r="C76" s="123"/>
      <c r="D76" s="123"/>
      <c r="E76" s="123"/>
      <c r="F76" s="123"/>
      <c r="G76" s="124"/>
      <c r="H76" s="55"/>
      <c r="I76" s="55"/>
      <c r="J76" s="55"/>
      <c r="K76" s="59">
        <f t="shared" si="9"/>
        <v>0</v>
      </c>
    </row>
    <row r="77" spans="1:11" s="38" customFormat="1" ht="16.5" customHeight="1">
      <c r="A77" s="54">
        <v>6</v>
      </c>
      <c r="B77" s="122"/>
      <c r="C77" s="123"/>
      <c r="D77" s="123"/>
      <c r="E77" s="123"/>
      <c r="F77" s="123"/>
      <c r="G77" s="124"/>
      <c r="H77" s="55"/>
      <c r="I77" s="55"/>
      <c r="J77" s="55"/>
      <c r="K77" s="59">
        <f t="shared" si="9"/>
        <v>0</v>
      </c>
    </row>
    <row r="78" spans="1:11" s="38" customFormat="1" ht="16.5" customHeight="1">
      <c r="A78" s="145" t="s">
        <v>15</v>
      </c>
      <c r="B78" s="145"/>
      <c r="C78" s="145"/>
      <c r="D78" s="145"/>
      <c r="E78" s="145"/>
      <c r="F78" s="145"/>
      <c r="G78" s="145"/>
      <c r="H78" s="145"/>
      <c r="I78" s="145"/>
      <c r="J78" s="145"/>
      <c r="K78" s="85">
        <f>K15+K22+K26+K33+K40+K47+K54+K58+K64+K71</f>
        <v>0</v>
      </c>
    </row>
    <row r="79" spans="1:11" s="38" customFormat="1" ht="16.5" customHeight="1">
      <c r="A79" s="145" t="s">
        <v>114</v>
      </c>
      <c r="B79" s="145"/>
      <c r="C79" s="145"/>
      <c r="D79" s="145"/>
      <c r="E79" s="145"/>
      <c r="F79" s="145"/>
      <c r="G79" s="145"/>
      <c r="H79" s="145"/>
      <c r="I79" s="145"/>
      <c r="J79" s="145"/>
      <c r="K79" s="85" t="e">
        <f>K78*100/F8</f>
        <v>#DIV/0!</v>
      </c>
    </row>
    <row r="80" spans="1:11" s="38" customFormat="1" ht="16.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84"/>
    </row>
    <row r="81" spans="1:11" s="38" customFormat="1" ht="16.5" customHeight="1">
      <c r="A81" s="61" t="s">
        <v>102</v>
      </c>
      <c r="B81" s="62"/>
      <c r="C81" s="62"/>
      <c r="D81" s="62"/>
      <c r="E81" s="62"/>
      <c r="F81" s="62"/>
      <c r="G81" s="62"/>
      <c r="H81" s="62"/>
      <c r="I81" s="62"/>
      <c r="J81" s="62"/>
      <c r="K81" s="84"/>
    </row>
    <row r="82" spans="1:11" s="38" customFormat="1" ht="35.25" customHeight="1">
      <c r="A82" s="51" t="s">
        <v>10</v>
      </c>
      <c r="B82" s="133" t="s">
        <v>143</v>
      </c>
      <c r="C82" s="134"/>
      <c r="D82" s="134"/>
      <c r="E82" s="134"/>
      <c r="F82" s="134"/>
      <c r="G82" s="134"/>
      <c r="H82" s="134"/>
      <c r="I82" s="134"/>
      <c r="J82" s="98" t="s">
        <v>144</v>
      </c>
      <c r="K82" s="83"/>
    </row>
    <row r="83" spans="1:11" s="38" customFormat="1" ht="16.5" customHeight="1">
      <c r="A83" s="86"/>
      <c r="B83" s="148"/>
      <c r="C83" s="149"/>
      <c r="D83" s="149"/>
      <c r="E83" s="149"/>
      <c r="F83" s="149"/>
      <c r="G83" s="149"/>
      <c r="H83" s="149"/>
      <c r="I83" s="150"/>
      <c r="J83" s="118"/>
      <c r="K83" s="87">
        <f>J83</f>
        <v>0</v>
      </c>
    </row>
    <row r="84" spans="1:11" s="38" customFormat="1" ht="16.5" customHeight="1">
      <c r="A84" s="86"/>
      <c r="B84" s="148"/>
      <c r="C84" s="149"/>
      <c r="D84" s="149"/>
      <c r="E84" s="149"/>
      <c r="F84" s="149"/>
      <c r="G84" s="149"/>
      <c r="H84" s="149"/>
      <c r="I84" s="150"/>
      <c r="J84" s="118"/>
      <c r="K84" s="87">
        <f t="shared" ref="K84:K93" si="10">J84</f>
        <v>0</v>
      </c>
    </row>
    <row r="85" spans="1:11" s="38" customFormat="1" ht="16.5" customHeight="1">
      <c r="A85" s="86"/>
      <c r="B85" s="148"/>
      <c r="C85" s="149"/>
      <c r="D85" s="149"/>
      <c r="E85" s="149"/>
      <c r="F85" s="149"/>
      <c r="G85" s="149"/>
      <c r="H85" s="149"/>
      <c r="I85" s="150"/>
      <c r="J85" s="118"/>
      <c r="K85" s="87">
        <f t="shared" si="10"/>
        <v>0</v>
      </c>
    </row>
    <row r="86" spans="1:11" s="38" customFormat="1" ht="16.5" customHeight="1">
      <c r="A86" s="113"/>
      <c r="B86" s="148"/>
      <c r="C86" s="149"/>
      <c r="D86" s="149"/>
      <c r="E86" s="149"/>
      <c r="F86" s="149"/>
      <c r="G86" s="149"/>
      <c r="H86" s="149"/>
      <c r="I86" s="150"/>
      <c r="J86" s="118"/>
      <c r="K86" s="87">
        <f t="shared" si="10"/>
        <v>0</v>
      </c>
    </row>
    <row r="87" spans="1:11" s="38" customFormat="1" ht="16.5" customHeight="1">
      <c r="A87" s="113"/>
      <c r="B87" s="148"/>
      <c r="C87" s="149"/>
      <c r="D87" s="149"/>
      <c r="E87" s="149"/>
      <c r="F87" s="149"/>
      <c r="G87" s="149"/>
      <c r="H87" s="149"/>
      <c r="I87" s="150"/>
      <c r="J87" s="118"/>
      <c r="K87" s="87">
        <f t="shared" si="10"/>
        <v>0</v>
      </c>
    </row>
    <row r="88" spans="1:11" s="38" customFormat="1" ht="16.5" customHeight="1">
      <c r="A88" s="113"/>
      <c r="B88" s="148"/>
      <c r="C88" s="149"/>
      <c r="D88" s="149"/>
      <c r="E88" s="149"/>
      <c r="F88" s="149"/>
      <c r="G88" s="149"/>
      <c r="H88" s="149"/>
      <c r="I88" s="150"/>
      <c r="J88" s="118"/>
      <c r="K88" s="87">
        <f t="shared" si="10"/>
        <v>0</v>
      </c>
    </row>
    <row r="89" spans="1:11" s="38" customFormat="1" ht="16.5" customHeight="1">
      <c r="A89" s="113"/>
      <c r="B89" s="148"/>
      <c r="C89" s="149"/>
      <c r="D89" s="149"/>
      <c r="E89" s="149"/>
      <c r="F89" s="149"/>
      <c r="G89" s="149"/>
      <c r="H89" s="149"/>
      <c r="I89" s="150"/>
      <c r="J89" s="118"/>
      <c r="K89" s="87">
        <f t="shared" si="10"/>
        <v>0</v>
      </c>
    </row>
    <row r="90" spans="1:11" s="38" customFormat="1" ht="16.5" customHeight="1">
      <c r="A90" s="113"/>
      <c r="B90" s="148"/>
      <c r="C90" s="149"/>
      <c r="D90" s="149"/>
      <c r="E90" s="149"/>
      <c r="F90" s="149"/>
      <c r="G90" s="149"/>
      <c r="H90" s="149"/>
      <c r="I90" s="150"/>
      <c r="J90" s="118"/>
      <c r="K90" s="87">
        <f t="shared" si="10"/>
        <v>0</v>
      </c>
    </row>
    <row r="91" spans="1:11" s="38" customFormat="1" ht="16.5" customHeight="1">
      <c r="A91" s="113"/>
      <c r="B91" s="148"/>
      <c r="C91" s="149"/>
      <c r="D91" s="149"/>
      <c r="E91" s="149"/>
      <c r="F91" s="149"/>
      <c r="G91" s="149"/>
      <c r="H91" s="149"/>
      <c r="I91" s="150"/>
      <c r="J91" s="118"/>
      <c r="K91" s="87">
        <f t="shared" si="10"/>
        <v>0</v>
      </c>
    </row>
    <row r="92" spans="1:11" s="38" customFormat="1" ht="16.5" customHeight="1">
      <c r="A92" s="86"/>
      <c r="B92" s="148"/>
      <c r="C92" s="149"/>
      <c r="D92" s="149"/>
      <c r="E92" s="149"/>
      <c r="F92" s="149"/>
      <c r="G92" s="149"/>
      <c r="H92" s="149"/>
      <c r="I92" s="150"/>
      <c r="J92" s="118"/>
      <c r="K92" s="87">
        <f t="shared" si="10"/>
        <v>0</v>
      </c>
    </row>
    <row r="93" spans="1:11" s="38" customFormat="1" ht="16.5" customHeight="1">
      <c r="A93" s="86"/>
      <c r="B93" s="148"/>
      <c r="C93" s="149"/>
      <c r="D93" s="149"/>
      <c r="E93" s="149"/>
      <c r="F93" s="149"/>
      <c r="G93" s="149"/>
      <c r="H93" s="149"/>
      <c r="I93" s="150"/>
      <c r="J93" s="118"/>
      <c r="K93" s="87">
        <f t="shared" si="10"/>
        <v>0</v>
      </c>
    </row>
    <row r="94" spans="1:11" s="38" customFormat="1" ht="16.5" customHeight="1">
      <c r="A94" s="86"/>
      <c r="B94" s="146" t="s">
        <v>20</v>
      </c>
      <c r="C94" s="146"/>
      <c r="D94" s="146"/>
      <c r="E94" s="146"/>
      <c r="F94" s="146"/>
      <c r="G94" s="146"/>
      <c r="H94" s="146"/>
      <c r="I94" s="146"/>
      <c r="J94" s="146"/>
      <c r="K94" s="88">
        <f>SUM(K83:K93)</f>
        <v>0</v>
      </c>
    </row>
    <row r="95" spans="1:11" s="38" customFormat="1" ht="16.5" customHeight="1">
      <c r="A95" s="62"/>
      <c r="B95" s="147"/>
      <c r="C95" s="147"/>
      <c r="D95" s="147"/>
      <c r="E95" s="147"/>
      <c r="F95" s="147"/>
      <c r="G95" s="147"/>
      <c r="H95" s="147"/>
      <c r="I95" s="147"/>
      <c r="J95" s="147"/>
      <c r="K95" s="84"/>
    </row>
    <row r="96" spans="1:11" s="38" customFormat="1" ht="18" customHeight="1">
      <c r="A96" s="61" t="s">
        <v>103</v>
      </c>
      <c r="C96" s="62"/>
      <c r="D96" s="62"/>
      <c r="E96" s="63"/>
      <c r="F96" s="64"/>
      <c r="G96" s="65"/>
      <c r="H96" s="65"/>
      <c r="I96" s="65"/>
      <c r="J96" s="65"/>
      <c r="K96" s="65"/>
    </row>
    <row r="97" spans="1:11" s="38" customFormat="1" ht="50.25" customHeight="1">
      <c r="A97" s="66" t="s">
        <v>10</v>
      </c>
      <c r="B97" s="144" t="s">
        <v>16</v>
      </c>
      <c r="C97" s="144"/>
      <c r="D97" s="144"/>
      <c r="E97" s="144"/>
      <c r="F97" s="144"/>
      <c r="G97" s="144"/>
      <c r="H97" s="144"/>
      <c r="I97" s="52" t="s">
        <v>105</v>
      </c>
      <c r="J97" s="52" t="s">
        <v>17</v>
      </c>
      <c r="K97" s="52" t="s">
        <v>18</v>
      </c>
    </row>
    <row r="98" spans="1:11" s="38" customFormat="1" ht="18" customHeight="1">
      <c r="A98" s="105">
        <v>1</v>
      </c>
      <c r="B98" s="154" t="s">
        <v>104</v>
      </c>
      <c r="C98" s="154"/>
      <c r="D98" s="154"/>
      <c r="E98" s="154"/>
      <c r="F98" s="154"/>
      <c r="G98" s="154"/>
      <c r="H98" s="154"/>
      <c r="I98" s="78"/>
      <c r="J98" s="78"/>
      <c r="K98" s="78"/>
    </row>
    <row r="99" spans="1:11" s="38" customFormat="1" ht="18" customHeight="1">
      <c r="A99" s="105">
        <v>2</v>
      </c>
      <c r="B99" s="154" t="s">
        <v>78</v>
      </c>
      <c r="C99" s="154"/>
      <c r="D99" s="154"/>
      <c r="E99" s="154"/>
      <c r="F99" s="154"/>
      <c r="G99" s="154"/>
      <c r="H99" s="154"/>
      <c r="I99" s="78"/>
      <c r="J99" s="78"/>
      <c r="K99" s="78"/>
    </row>
    <row r="100" spans="1:11" s="38" customFormat="1" ht="18" customHeight="1">
      <c r="A100" s="105">
        <v>3</v>
      </c>
      <c r="B100" s="154" t="s">
        <v>19</v>
      </c>
      <c r="C100" s="154"/>
      <c r="D100" s="154"/>
      <c r="E100" s="154"/>
      <c r="F100" s="154"/>
      <c r="G100" s="154"/>
      <c r="H100" s="154"/>
      <c r="I100" s="78"/>
      <c r="J100" s="78"/>
      <c r="K100" s="78"/>
    </row>
    <row r="101" spans="1:11" s="38" customFormat="1" ht="33.75" customHeight="1">
      <c r="A101" s="105">
        <v>4</v>
      </c>
      <c r="B101" s="154" t="s">
        <v>142</v>
      </c>
      <c r="C101" s="154"/>
      <c r="D101" s="154"/>
      <c r="E101" s="154"/>
      <c r="F101" s="154"/>
      <c r="G101" s="154"/>
      <c r="H101" s="154"/>
      <c r="I101" s="78"/>
      <c r="J101" s="78"/>
      <c r="K101" s="78"/>
    </row>
    <row r="102" spans="1:11" s="38" customFormat="1" ht="18" customHeight="1">
      <c r="A102" s="105">
        <v>5</v>
      </c>
      <c r="B102" s="154" t="s">
        <v>141</v>
      </c>
      <c r="C102" s="154"/>
      <c r="D102" s="154"/>
      <c r="E102" s="154"/>
      <c r="F102" s="154"/>
      <c r="G102" s="154"/>
      <c r="H102" s="154"/>
      <c r="I102" s="78"/>
      <c r="J102" s="78"/>
      <c r="K102" s="78"/>
    </row>
    <row r="103" spans="1:11" s="38" customFormat="1" ht="18" customHeight="1">
      <c r="A103" s="105">
        <v>6</v>
      </c>
      <c r="B103" s="154" t="s">
        <v>106</v>
      </c>
      <c r="C103" s="154"/>
      <c r="D103" s="154"/>
      <c r="E103" s="154"/>
      <c r="F103" s="154"/>
      <c r="G103" s="154"/>
      <c r="H103" s="154"/>
      <c r="I103" s="78"/>
      <c r="J103" s="78"/>
      <c r="K103" s="78"/>
    </row>
    <row r="104" spans="1:11" s="38" customFormat="1" ht="18" customHeight="1">
      <c r="A104" s="105">
        <v>7</v>
      </c>
      <c r="B104" s="154" t="s">
        <v>107</v>
      </c>
      <c r="C104" s="154"/>
      <c r="D104" s="154"/>
      <c r="E104" s="154"/>
      <c r="F104" s="154"/>
      <c r="G104" s="154"/>
      <c r="H104" s="154"/>
      <c r="I104" s="68"/>
      <c r="J104" s="68"/>
      <c r="K104" s="55"/>
    </row>
    <row r="105" spans="1:11" s="41" customFormat="1" ht="18" customHeight="1">
      <c r="A105" s="105">
        <v>8</v>
      </c>
      <c r="B105" s="154" t="s">
        <v>108</v>
      </c>
      <c r="C105" s="154"/>
      <c r="D105" s="154"/>
      <c r="E105" s="154"/>
      <c r="F105" s="154"/>
      <c r="G105" s="154"/>
      <c r="H105" s="154"/>
      <c r="I105" s="68"/>
      <c r="J105" s="68"/>
      <c r="K105" s="55"/>
    </row>
    <row r="106" spans="1:11" ht="18" customHeight="1">
      <c r="A106" s="105">
        <v>9</v>
      </c>
      <c r="B106" s="154" t="s">
        <v>109</v>
      </c>
      <c r="C106" s="154"/>
      <c r="D106" s="154"/>
      <c r="E106" s="154"/>
      <c r="F106" s="154"/>
      <c r="G106" s="154"/>
      <c r="H106" s="154"/>
      <c r="I106" s="69"/>
      <c r="J106" s="69"/>
      <c r="K106" s="55"/>
    </row>
    <row r="107" spans="1:11" ht="18" customHeight="1">
      <c r="A107" s="105">
        <v>10</v>
      </c>
      <c r="B107" s="154" t="s">
        <v>110</v>
      </c>
      <c r="C107" s="154"/>
      <c r="D107" s="154"/>
      <c r="E107" s="154"/>
      <c r="F107" s="154"/>
      <c r="G107" s="154"/>
      <c r="H107" s="154"/>
      <c r="I107" s="68"/>
      <c r="J107" s="68"/>
      <c r="K107" s="55"/>
    </row>
    <row r="108" spans="1:11" ht="18" customHeight="1">
      <c r="A108" s="89">
        <v>11</v>
      </c>
      <c r="B108" s="155" t="s">
        <v>122</v>
      </c>
      <c r="C108" s="155"/>
      <c r="D108" s="155"/>
      <c r="E108" s="155"/>
      <c r="F108" s="155"/>
      <c r="G108" s="155"/>
      <c r="H108" s="155"/>
      <c r="I108" s="68"/>
      <c r="J108" s="68"/>
      <c r="K108" s="55"/>
    </row>
    <row r="109" spans="1:11" ht="18" customHeight="1">
      <c r="A109" s="89">
        <v>12</v>
      </c>
      <c r="B109" s="155"/>
      <c r="C109" s="155"/>
      <c r="D109" s="155"/>
      <c r="E109" s="155"/>
      <c r="F109" s="155"/>
      <c r="G109" s="155"/>
      <c r="H109" s="155"/>
      <c r="I109" s="68"/>
      <c r="J109" s="68"/>
      <c r="K109" s="55"/>
    </row>
    <row r="110" spans="1:11" ht="18" customHeight="1">
      <c r="A110" s="89">
        <v>13</v>
      </c>
      <c r="B110" s="155"/>
      <c r="C110" s="155"/>
      <c r="D110" s="155"/>
      <c r="E110" s="155"/>
      <c r="F110" s="155"/>
      <c r="G110" s="155"/>
      <c r="H110" s="155"/>
      <c r="I110" s="114"/>
      <c r="J110" s="114"/>
      <c r="K110" s="117"/>
    </row>
    <row r="111" spans="1:11" ht="18" customHeight="1">
      <c r="A111" s="89">
        <v>14</v>
      </c>
      <c r="B111" s="155"/>
      <c r="C111" s="155"/>
      <c r="D111" s="155"/>
      <c r="E111" s="155"/>
      <c r="F111" s="155"/>
      <c r="G111" s="155"/>
      <c r="H111" s="155"/>
      <c r="I111" s="114"/>
      <c r="J111" s="114"/>
      <c r="K111" s="117"/>
    </row>
    <row r="112" spans="1:11" ht="18" customHeight="1">
      <c r="A112" s="89">
        <v>15</v>
      </c>
      <c r="B112" s="155"/>
      <c r="C112" s="155"/>
      <c r="D112" s="155"/>
      <c r="E112" s="155"/>
      <c r="F112" s="155"/>
      <c r="G112" s="155"/>
      <c r="H112" s="155"/>
      <c r="I112" s="114"/>
      <c r="J112" s="114"/>
      <c r="K112" s="117"/>
    </row>
    <row r="113" spans="1:17" ht="18" customHeight="1">
      <c r="A113" s="89">
        <v>16</v>
      </c>
      <c r="B113" s="155"/>
      <c r="C113" s="155"/>
      <c r="D113" s="155"/>
      <c r="E113" s="155"/>
      <c r="F113" s="155"/>
      <c r="G113" s="155"/>
      <c r="H113" s="155"/>
      <c r="I113" s="114"/>
      <c r="J113" s="114"/>
      <c r="K113" s="117"/>
    </row>
    <row r="114" spans="1:17" ht="18" customHeight="1">
      <c r="A114" s="89">
        <v>17</v>
      </c>
      <c r="B114" s="151"/>
      <c r="C114" s="152"/>
      <c r="D114" s="152"/>
      <c r="E114" s="152"/>
      <c r="F114" s="152"/>
      <c r="G114" s="152"/>
      <c r="H114" s="153"/>
      <c r="I114" s="69"/>
      <c r="J114" s="69"/>
      <c r="K114" s="55"/>
    </row>
    <row r="115" spans="1:17" ht="18" customHeight="1">
      <c r="A115" s="89">
        <v>18</v>
      </c>
      <c r="B115" s="151"/>
      <c r="C115" s="152"/>
      <c r="D115" s="152"/>
      <c r="E115" s="152"/>
      <c r="F115" s="152"/>
      <c r="G115" s="152"/>
      <c r="H115" s="153"/>
      <c r="I115" s="69"/>
      <c r="J115" s="69"/>
      <c r="K115" s="55"/>
    </row>
    <row r="116" spans="1:17" ht="18" customHeight="1">
      <c r="A116" s="89">
        <v>19</v>
      </c>
      <c r="B116" s="151"/>
      <c r="C116" s="152"/>
      <c r="D116" s="152"/>
      <c r="E116" s="152"/>
      <c r="F116" s="152"/>
      <c r="G116" s="152"/>
      <c r="H116" s="153"/>
      <c r="I116" s="69"/>
      <c r="J116" s="69"/>
      <c r="K116" s="55"/>
    </row>
    <row r="117" spans="1:17" ht="15" customHeight="1">
      <c r="A117" s="133" t="s">
        <v>24</v>
      </c>
      <c r="B117" s="134"/>
      <c r="C117" s="134"/>
      <c r="D117" s="134"/>
      <c r="E117" s="134"/>
      <c r="F117" s="134"/>
      <c r="G117" s="134"/>
      <c r="H117" s="134"/>
      <c r="I117" s="135"/>
      <c r="J117" s="60">
        <f>SUM(J98:J116)</f>
        <v>0</v>
      </c>
      <c r="K117" s="93">
        <f>F10</f>
        <v>0</v>
      </c>
    </row>
    <row r="118" spans="1:17" ht="15" hidden="1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84"/>
      <c r="K118" s="65">
        <f>IF(J117&gt;K117,0,K117-J117)</f>
        <v>0</v>
      </c>
    </row>
    <row r="119" spans="1:17" s="38" customFormat="1" ht="23.25" customHeight="1">
      <c r="A119" s="61" t="s">
        <v>111</v>
      </c>
      <c r="C119" s="62"/>
      <c r="D119" s="62"/>
      <c r="E119" s="63"/>
      <c r="F119" s="64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</row>
    <row r="120" spans="1:17" s="38" customFormat="1" ht="28.5" customHeight="1">
      <c r="A120" s="66" t="s">
        <v>10</v>
      </c>
      <c r="B120" s="133" t="s">
        <v>21</v>
      </c>
      <c r="C120" s="134"/>
      <c r="D120" s="134"/>
      <c r="E120" s="134"/>
      <c r="F120" s="134"/>
      <c r="G120" s="135"/>
      <c r="H120" s="133" t="s">
        <v>22</v>
      </c>
      <c r="I120" s="134"/>
      <c r="J120" s="52" t="s">
        <v>17</v>
      </c>
      <c r="K120" s="52" t="s">
        <v>23</v>
      </c>
      <c r="L120" s="65"/>
      <c r="M120" s="65"/>
      <c r="N120" s="65"/>
      <c r="O120" s="65"/>
      <c r="P120" s="65"/>
      <c r="Q120" s="65"/>
    </row>
    <row r="121" spans="1:17" s="38" customFormat="1" ht="16.5" customHeight="1">
      <c r="A121" s="67">
        <v>1</v>
      </c>
      <c r="B121" s="163"/>
      <c r="C121" s="163"/>
      <c r="D121" s="163"/>
      <c r="E121" s="163"/>
      <c r="F121" s="163"/>
      <c r="G121" s="163"/>
      <c r="H121" s="163"/>
      <c r="I121" s="163"/>
      <c r="J121" s="79"/>
      <c r="K121" s="161">
        <f>F11</f>
        <v>0</v>
      </c>
      <c r="L121" s="65"/>
      <c r="M121" s="65"/>
      <c r="N121" s="65"/>
      <c r="O121" s="65"/>
      <c r="P121" s="65"/>
      <c r="Q121" s="65"/>
    </row>
    <row r="122" spans="1:17" s="38" customFormat="1" ht="16.5" customHeight="1">
      <c r="A122" s="67">
        <v>2</v>
      </c>
      <c r="B122" s="163"/>
      <c r="C122" s="163"/>
      <c r="D122" s="163"/>
      <c r="E122" s="163"/>
      <c r="F122" s="163"/>
      <c r="G122" s="163"/>
      <c r="H122" s="163"/>
      <c r="I122" s="163"/>
      <c r="J122" s="79"/>
      <c r="K122" s="162"/>
      <c r="L122" s="65"/>
      <c r="M122" s="65"/>
      <c r="N122" s="65"/>
      <c r="O122" s="65"/>
      <c r="P122" s="65"/>
      <c r="Q122" s="65"/>
    </row>
    <row r="123" spans="1:17" s="38" customFormat="1" ht="16.5" customHeight="1">
      <c r="A123" s="67">
        <v>3</v>
      </c>
      <c r="B123" s="164"/>
      <c r="C123" s="163"/>
      <c r="D123" s="163"/>
      <c r="E123" s="163"/>
      <c r="F123" s="163"/>
      <c r="G123" s="163"/>
      <c r="H123" s="163"/>
      <c r="I123" s="163"/>
      <c r="J123" s="79"/>
      <c r="K123" s="162"/>
      <c r="L123" s="65"/>
      <c r="M123" s="65"/>
      <c r="N123" s="65"/>
      <c r="O123" s="65"/>
      <c r="P123" s="65"/>
      <c r="Q123" s="65"/>
    </row>
    <row r="124" spans="1:17" s="38" customFormat="1" ht="16.5" customHeight="1">
      <c r="A124" s="67">
        <v>4</v>
      </c>
      <c r="B124" s="145"/>
      <c r="C124" s="145"/>
      <c r="D124" s="145"/>
      <c r="E124" s="145"/>
      <c r="F124" s="145"/>
      <c r="G124" s="145"/>
      <c r="H124" s="145"/>
      <c r="I124" s="145"/>
      <c r="J124" s="80"/>
      <c r="K124" s="162"/>
    </row>
    <row r="125" spans="1:17" s="38" customFormat="1" ht="16.5" customHeight="1">
      <c r="A125" s="67">
        <v>5</v>
      </c>
      <c r="B125" s="145"/>
      <c r="C125" s="145"/>
      <c r="D125" s="145"/>
      <c r="E125" s="145"/>
      <c r="F125" s="145"/>
      <c r="G125" s="145"/>
      <c r="H125" s="145"/>
      <c r="I125" s="145"/>
      <c r="J125" s="80"/>
      <c r="K125" s="162"/>
    </row>
    <row r="126" spans="1:17" s="38" customFormat="1" ht="16.5" customHeight="1">
      <c r="A126" s="70"/>
      <c r="B126" s="148" t="s">
        <v>112</v>
      </c>
      <c r="C126" s="149"/>
      <c r="D126" s="149"/>
      <c r="E126" s="149"/>
      <c r="F126" s="149"/>
      <c r="G126" s="149"/>
      <c r="H126" s="149"/>
      <c r="I126" s="150"/>
      <c r="J126" s="81">
        <f>SUM(J121:J125)</f>
        <v>0</v>
      </c>
      <c r="K126" s="106" t="str">
        <f>IF(J126&gt;=K121,"Đạt","Không đạt")</f>
        <v>Đạt</v>
      </c>
    </row>
    <row r="127" spans="1:17" s="38" customFormat="1" ht="16.5" customHeight="1">
      <c r="A127" s="91"/>
      <c r="B127" s="62"/>
      <c r="C127" s="62"/>
      <c r="D127" s="62"/>
      <c r="E127" s="62"/>
      <c r="F127" s="62"/>
      <c r="G127" s="62"/>
      <c r="H127" s="62"/>
      <c r="I127" s="62"/>
      <c r="J127" s="92"/>
      <c r="K127" s="84"/>
    </row>
    <row r="128" spans="1:17">
      <c r="A128" s="44" t="s">
        <v>113</v>
      </c>
      <c r="B128" s="38"/>
      <c r="C128" s="44"/>
      <c r="D128" s="44"/>
      <c r="E128" s="44"/>
      <c r="F128" s="71"/>
      <c r="G128" s="71"/>
      <c r="H128" s="71"/>
      <c r="I128" s="71" t="s">
        <v>123</v>
      </c>
      <c r="J128" s="71"/>
      <c r="K128" s="71">
        <f>IF(J126&gt;F11,0,F11-J126)</f>
        <v>0</v>
      </c>
    </row>
    <row r="129" spans="1:11" ht="15.75">
      <c r="A129" s="38"/>
      <c r="B129" s="47" t="s">
        <v>25</v>
      </c>
      <c r="C129" s="101"/>
      <c r="D129" s="101"/>
      <c r="E129" s="101"/>
      <c r="F129" s="102">
        <f>K78+J117+K94+J126</f>
        <v>0</v>
      </c>
      <c r="G129" s="71"/>
      <c r="H129" s="71"/>
      <c r="I129" s="71"/>
      <c r="J129" s="71"/>
      <c r="K129" s="71"/>
    </row>
    <row r="130" spans="1:11" ht="15.75">
      <c r="A130" s="38"/>
      <c r="B130" s="47" t="s">
        <v>117</v>
      </c>
      <c r="C130" s="101"/>
      <c r="D130" s="101"/>
      <c r="E130" s="101"/>
      <c r="F130" s="102">
        <f>J117+K94+K78-K128</f>
        <v>0</v>
      </c>
      <c r="G130" s="103"/>
      <c r="H130" s="112" t="s">
        <v>118</v>
      </c>
      <c r="I130" s="71"/>
      <c r="J130" s="108" t="str">
        <f>IF(F130&gt;=(F9+F10),"Đạt","Không đạt")</f>
        <v>Đạt</v>
      </c>
      <c r="K130" s="71"/>
    </row>
    <row r="131" spans="1:11" ht="15.75">
      <c r="A131" s="38"/>
      <c r="B131" s="47" t="s">
        <v>119</v>
      </c>
      <c r="C131" s="101"/>
      <c r="D131" s="101"/>
      <c r="E131" s="101"/>
      <c r="F131" s="102">
        <f>K78+K94-K128-K118</f>
        <v>0</v>
      </c>
      <c r="G131" s="71"/>
      <c r="H131" s="71"/>
      <c r="I131" s="71"/>
      <c r="J131" s="71"/>
      <c r="K131" s="71"/>
    </row>
    <row r="132" spans="1:11" ht="15.75">
      <c r="A132" s="38"/>
      <c r="B132" s="47" t="s">
        <v>120</v>
      </c>
      <c r="C132" s="157" t="s">
        <v>26</v>
      </c>
      <c r="D132" s="157"/>
      <c r="E132" s="157"/>
      <c r="F132" s="157"/>
      <c r="G132" s="104">
        <f>IF(F131-F9&gt;0,F131-F9,0)</f>
        <v>0</v>
      </c>
      <c r="H132" s="158" t="s">
        <v>27</v>
      </c>
      <c r="I132" s="158"/>
      <c r="J132" s="104">
        <f>IF(F9-F131&gt;0,F9-F131,0)</f>
        <v>0</v>
      </c>
      <c r="K132" s="71"/>
    </row>
    <row r="133" spans="1:11" ht="15.75">
      <c r="A133" s="38"/>
      <c r="B133" s="47"/>
      <c r="C133" s="47"/>
      <c r="D133" s="38"/>
      <c r="E133" s="38"/>
      <c r="F133" s="38"/>
      <c r="H133" s="45"/>
      <c r="I133" s="71"/>
      <c r="J133" s="71"/>
      <c r="K133" s="71"/>
    </row>
    <row r="134" spans="1:11">
      <c r="A134" s="41"/>
      <c r="B134" s="41"/>
      <c r="C134" s="72"/>
      <c r="D134" s="72"/>
      <c r="E134" s="72"/>
      <c r="G134" s="159" t="s">
        <v>121</v>
      </c>
      <c r="H134" s="159"/>
      <c r="I134" s="159"/>
      <c r="J134" s="159"/>
      <c r="K134" s="159"/>
    </row>
    <row r="135" spans="1:11" ht="15.75">
      <c r="B135" s="73" t="s">
        <v>28</v>
      </c>
      <c r="C135" s="74"/>
      <c r="D135" s="74"/>
      <c r="G135" s="160" t="s">
        <v>29</v>
      </c>
      <c r="H135" s="160"/>
      <c r="I135" s="160"/>
      <c r="J135" s="160"/>
      <c r="K135" s="160"/>
    </row>
    <row r="136" spans="1:11">
      <c r="G136" s="75"/>
      <c r="H136" s="75"/>
      <c r="I136" s="75"/>
      <c r="J136" s="75"/>
      <c r="K136" s="75"/>
    </row>
    <row r="137" spans="1:11">
      <c r="G137" s="76"/>
    </row>
    <row r="139" spans="1:11" s="43" customFormat="1" ht="15.75">
      <c r="B139" s="77"/>
      <c r="H139" s="156"/>
      <c r="I139" s="156"/>
      <c r="J139" s="156"/>
    </row>
  </sheetData>
  <sheetProtection algorithmName="SHA-512" hashValue="U+23YIRet4hgj3e47kDWZBIULYYwyow0RyvWlUKTdBxpBJW3w99Y6oziHzWg/STclmgrr12hADNzyEgXBjlBNw==" saltValue="vABkzBnspiJRFzYWDVVjjg==" spinCount="100000" sheet="1" formatCells="0" formatColumns="0" formatRows="0" insertColumns="0" insertRows="0" autoFilter="0"/>
  <mergeCells count="129">
    <mergeCell ref="B98:H98"/>
    <mergeCell ref="B99:H99"/>
    <mergeCell ref="B100:H100"/>
    <mergeCell ref="B101:H101"/>
    <mergeCell ref="B102:H102"/>
    <mergeCell ref="B103:H103"/>
    <mergeCell ref="A79:J79"/>
    <mergeCell ref="H139:J139"/>
    <mergeCell ref="B126:I126"/>
    <mergeCell ref="C132:F132"/>
    <mergeCell ref="H132:I132"/>
    <mergeCell ref="G134:K134"/>
    <mergeCell ref="G135:K135"/>
    <mergeCell ref="K121:K125"/>
    <mergeCell ref="B121:G121"/>
    <mergeCell ref="H121:I121"/>
    <mergeCell ref="B122:G122"/>
    <mergeCell ref="H122:I122"/>
    <mergeCell ref="B123:G123"/>
    <mergeCell ref="H123:I123"/>
    <mergeCell ref="B124:G124"/>
    <mergeCell ref="H124:I124"/>
    <mergeCell ref="B125:G125"/>
    <mergeCell ref="H125:I125"/>
    <mergeCell ref="B120:G120"/>
    <mergeCell ref="H120:I120"/>
    <mergeCell ref="B116:H116"/>
    <mergeCell ref="A117:I117"/>
    <mergeCell ref="B104:H104"/>
    <mergeCell ref="B105:H105"/>
    <mergeCell ref="B106:H106"/>
    <mergeCell ref="B107:H107"/>
    <mergeCell ref="B108:H108"/>
    <mergeCell ref="B109:H109"/>
    <mergeCell ref="B114:H114"/>
    <mergeCell ref="B115:H115"/>
    <mergeCell ref="B110:H110"/>
    <mergeCell ref="B111:H111"/>
    <mergeCell ref="B112:H112"/>
    <mergeCell ref="B113:H113"/>
    <mergeCell ref="A71:G71"/>
    <mergeCell ref="B97:H97"/>
    <mergeCell ref="B72:G72"/>
    <mergeCell ref="B73:G73"/>
    <mergeCell ref="B74:G74"/>
    <mergeCell ref="B75:G75"/>
    <mergeCell ref="B76:G76"/>
    <mergeCell ref="B77:G77"/>
    <mergeCell ref="A78:J78"/>
    <mergeCell ref="B94:J94"/>
    <mergeCell ref="B95:J95"/>
    <mergeCell ref="B82:I82"/>
    <mergeCell ref="B83:I83"/>
    <mergeCell ref="B84:I84"/>
    <mergeCell ref="B85:I85"/>
    <mergeCell ref="B92:I92"/>
    <mergeCell ref="B93:I93"/>
    <mergeCell ref="B86:I86"/>
    <mergeCell ref="B91:I91"/>
    <mergeCell ref="B87:I87"/>
    <mergeCell ref="B88:I88"/>
    <mergeCell ref="B89:I89"/>
    <mergeCell ref="B90:I90"/>
    <mergeCell ref="A64:G64"/>
    <mergeCell ref="B62:G62"/>
    <mergeCell ref="B63:G63"/>
    <mergeCell ref="B65:G65"/>
    <mergeCell ref="B66:G66"/>
    <mergeCell ref="B67:G67"/>
    <mergeCell ref="B68:G68"/>
    <mergeCell ref="B69:G69"/>
    <mergeCell ref="B70:G70"/>
    <mergeCell ref="B48:G48"/>
    <mergeCell ref="B49:G49"/>
    <mergeCell ref="A58:G58"/>
    <mergeCell ref="B55:G55"/>
    <mergeCell ref="B56:G56"/>
    <mergeCell ref="B57:G57"/>
    <mergeCell ref="B59:G59"/>
    <mergeCell ref="B60:G60"/>
    <mergeCell ref="B61:G61"/>
    <mergeCell ref="A54:G54"/>
    <mergeCell ref="B50:G50"/>
    <mergeCell ref="B51:G51"/>
    <mergeCell ref="B52:G52"/>
    <mergeCell ref="B53:G53"/>
    <mergeCell ref="B39:G39"/>
    <mergeCell ref="A40:J40"/>
    <mergeCell ref="A47:G47"/>
    <mergeCell ref="B41:G41"/>
    <mergeCell ref="B42:G42"/>
    <mergeCell ref="B43:G43"/>
    <mergeCell ref="B44:G44"/>
    <mergeCell ref="B45:G45"/>
    <mergeCell ref="B46:G46"/>
    <mergeCell ref="A1:F1"/>
    <mergeCell ref="G1:K1"/>
    <mergeCell ref="A2:F2"/>
    <mergeCell ref="G2:K2"/>
    <mergeCell ref="A3:K3"/>
    <mergeCell ref="C5:G5"/>
    <mergeCell ref="C6:G6"/>
    <mergeCell ref="B9:E9"/>
    <mergeCell ref="B16:G16"/>
    <mergeCell ref="B14:G14"/>
    <mergeCell ref="A15:J15"/>
    <mergeCell ref="G7:J7"/>
    <mergeCell ref="A33:J33"/>
    <mergeCell ref="B34:G34"/>
    <mergeCell ref="B35:G35"/>
    <mergeCell ref="B36:G36"/>
    <mergeCell ref="B37:G37"/>
    <mergeCell ref="B38:G38"/>
    <mergeCell ref="B17:G17"/>
    <mergeCell ref="B18:G18"/>
    <mergeCell ref="B19:G19"/>
    <mergeCell ref="B20:G20"/>
    <mergeCell ref="B21:G21"/>
    <mergeCell ref="A22:J22"/>
    <mergeCell ref="B23:G23"/>
    <mergeCell ref="B24:G24"/>
    <mergeCell ref="B25:G25"/>
    <mergeCell ref="A26:J26"/>
    <mergeCell ref="B27:G27"/>
    <mergeCell ref="B28:G28"/>
    <mergeCell ref="B29:G29"/>
    <mergeCell ref="B30:G30"/>
    <mergeCell ref="B31:G31"/>
    <mergeCell ref="B32:G32"/>
  </mergeCells>
  <pageMargins left="0.34375" right="0.13541666666666666" top="0.29166666666666702" bottom="0.36805555555555602" header="0.23958333333333301" footer="0.5"/>
  <pageSetup paperSize="9" orientation="portrait" r:id="rId1"/>
  <headerFooter alignWithMargins="0">
    <oddHeader>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H32"/>
  <sheetViews>
    <sheetView tabSelected="1" view="pageLayout" topLeftCell="G4" zoomScale="130" zoomScaleNormal="100" zoomScalePageLayoutView="130" workbookViewId="0">
      <selection activeCell="Y6" sqref="Y6:Y7"/>
    </sheetView>
  </sheetViews>
  <sheetFormatPr defaultColWidth="9" defaultRowHeight="15"/>
  <cols>
    <col min="1" max="1" width="2.625" style="11" customWidth="1"/>
    <col min="2" max="2" width="9.625" style="11" customWidth="1"/>
    <col min="3" max="3" width="3.875" style="11" customWidth="1"/>
    <col min="4" max="30" width="3.75" style="11" customWidth="1"/>
    <col min="31" max="31" width="5.5" style="11" customWidth="1"/>
    <col min="32" max="32" width="4.5" style="11" customWidth="1"/>
    <col min="33" max="33" width="6" style="11" customWidth="1"/>
    <col min="34" max="34" width="4.125" style="11" customWidth="1"/>
    <col min="35" max="16384" width="9" style="11"/>
  </cols>
  <sheetData>
    <row r="1" spans="1:34" ht="15.75">
      <c r="A1" s="165" t="s">
        <v>30</v>
      </c>
      <c r="B1" s="165"/>
      <c r="C1" s="165"/>
      <c r="D1" s="165"/>
      <c r="E1" s="165"/>
      <c r="F1" s="165"/>
      <c r="G1" s="165"/>
      <c r="H1" s="165"/>
      <c r="I1" s="165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165" t="s">
        <v>31</v>
      </c>
      <c r="Z1" s="165"/>
      <c r="AA1" s="165"/>
      <c r="AB1" s="165"/>
      <c r="AC1" s="165"/>
      <c r="AD1" s="165"/>
      <c r="AE1" s="165"/>
      <c r="AF1" s="165"/>
      <c r="AG1" s="165"/>
      <c r="AH1" s="165"/>
    </row>
    <row r="2" spans="1:34" ht="15.75">
      <c r="A2" s="165" t="s">
        <v>32</v>
      </c>
      <c r="B2" s="165"/>
      <c r="C2" s="165"/>
      <c r="D2" s="165"/>
      <c r="E2" s="165"/>
      <c r="F2" s="165"/>
      <c r="G2" s="165"/>
      <c r="H2" s="165"/>
      <c r="I2" s="165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166" t="s">
        <v>3</v>
      </c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9.5">
      <c r="A3" s="167" t="s">
        <v>147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</row>
    <row r="4" spans="1:34" ht="18.75">
      <c r="A4" s="168" t="s">
        <v>33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</row>
    <row r="5" spans="1:34" ht="15" customHeight="1">
      <c r="A5" s="190" t="s">
        <v>10</v>
      </c>
      <c r="B5" s="172" t="s">
        <v>34</v>
      </c>
      <c r="C5" s="180" t="s">
        <v>35</v>
      </c>
      <c r="D5" s="181"/>
      <c r="E5" s="181"/>
      <c r="F5" s="181"/>
      <c r="G5" s="181"/>
      <c r="H5" s="181"/>
      <c r="I5" s="181"/>
      <c r="J5" s="182"/>
      <c r="K5" s="170" t="s">
        <v>36</v>
      </c>
      <c r="L5" s="170"/>
      <c r="M5" s="171"/>
      <c r="N5" s="170"/>
      <c r="O5" s="170"/>
      <c r="P5" s="170"/>
      <c r="Q5" s="170"/>
      <c r="R5" s="170"/>
      <c r="S5" s="170"/>
      <c r="T5" s="170"/>
      <c r="U5" s="170"/>
      <c r="V5" s="170"/>
      <c r="W5" s="171"/>
      <c r="X5" s="170"/>
      <c r="Y5" s="170"/>
      <c r="Z5" s="172" t="s">
        <v>37</v>
      </c>
      <c r="AA5" s="172"/>
      <c r="AB5" s="172"/>
      <c r="AC5" s="172" t="s">
        <v>38</v>
      </c>
      <c r="AD5" s="172"/>
      <c r="AE5" s="172"/>
      <c r="AF5" s="172"/>
      <c r="AG5" s="172"/>
      <c r="AH5" s="172" t="s">
        <v>39</v>
      </c>
    </row>
    <row r="6" spans="1:34" ht="45" customHeight="1">
      <c r="A6" s="191"/>
      <c r="B6" s="172"/>
      <c r="C6" s="178" t="s">
        <v>126</v>
      </c>
      <c r="D6" s="178" t="s">
        <v>40</v>
      </c>
      <c r="E6" s="178" t="s">
        <v>41</v>
      </c>
      <c r="F6" s="178" t="s">
        <v>125</v>
      </c>
      <c r="G6" s="178" t="s">
        <v>132</v>
      </c>
      <c r="H6" s="177" t="s">
        <v>42</v>
      </c>
      <c r="I6" s="177" t="s">
        <v>127</v>
      </c>
      <c r="J6" s="193" t="s">
        <v>43</v>
      </c>
      <c r="K6" s="173" t="s">
        <v>44</v>
      </c>
      <c r="L6" s="174"/>
      <c r="M6" s="174"/>
      <c r="N6" s="174"/>
      <c r="O6" s="174"/>
      <c r="P6" s="174"/>
      <c r="Q6" s="174"/>
      <c r="R6" s="174"/>
      <c r="S6" s="174"/>
      <c r="T6" s="175"/>
      <c r="U6" s="194" t="s">
        <v>45</v>
      </c>
      <c r="V6" s="194" t="s">
        <v>130</v>
      </c>
      <c r="W6" s="177" t="s">
        <v>128</v>
      </c>
      <c r="X6" s="177" t="s">
        <v>129</v>
      </c>
      <c r="Y6" s="193" t="s">
        <v>133</v>
      </c>
      <c r="Z6" s="177" t="s">
        <v>131</v>
      </c>
      <c r="AA6" s="177" t="s">
        <v>46</v>
      </c>
      <c r="AB6" s="178" t="s">
        <v>47</v>
      </c>
      <c r="AC6" s="179" t="s">
        <v>48</v>
      </c>
      <c r="AD6" s="176" t="s">
        <v>49</v>
      </c>
      <c r="AE6" s="172"/>
      <c r="AF6" s="29" t="s">
        <v>50</v>
      </c>
      <c r="AG6" s="178" t="s">
        <v>51</v>
      </c>
      <c r="AH6" s="172"/>
    </row>
    <row r="7" spans="1:34" ht="120.6" customHeight="1">
      <c r="A7" s="192"/>
      <c r="B7" s="172"/>
      <c r="C7" s="178"/>
      <c r="D7" s="178"/>
      <c r="E7" s="178"/>
      <c r="F7" s="178"/>
      <c r="G7" s="178"/>
      <c r="H7" s="177"/>
      <c r="I7" s="177"/>
      <c r="J7" s="193"/>
      <c r="K7" s="23" t="s">
        <v>52</v>
      </c>
      <c r="L7" s="23" t="s">
        <v>53</v>
      </c>
      <c r="M7" s="116" t="s">
        <v>149</v>
      </c>
      <c r="N7" s="23" t="s">
        <v>150</v>
      </c>
      <c r="O7" s="23" t="s">
        <v>54</v>
      </c>
      <c r="P7" s="23" t="s">
        <v>55</v>
      </c>
      <c r="Q7" s="23" t="s">
        <v>56</v>
      </c>
      <c r="R7" s="23" t="s">
        <v>151</v>
      </c>
      <c r="S7" s="23" t="s">
        <v>57</v>
      </c>
      <c r="T7" s="23" t="s">
        <v>58</v>
      </c>
      <c r="U7" s="194"/>
      <c r="V7" s="194"/>
      <c r="W7" s="177"/>
      <c r="X7" s="177"/>
      <c r="Y7" s="193"/>
      <c r="Z7" s="177"/>
      <c r="AA7" s="177"/>
      <c r="AB7" s="178"/>
      <c r="AC7" s="179"/>
      <c r="AD7" s="82" t="s">
        <v>59</v>
      </c>
      <c r="AE7" s="12" t="s">
        <v>60</v>
      </c>
      <c r="AF7" s="115" t="s">
        <v>61</v>
      </c>
      <c r="AG7" s="178"/>
      <c r="AH7" s="172"/>
    </row>
    <row r="8" spans="1:34">
      <c r="A8" s="13">
        <v>1</v>
      </c>
      <c r="B8" s="14" t="s">
        <v>62</v>
      </c>
      <c r="C8" s="109">
        <v>2</v>
      </c>
      <c r="D8" s="13">
        <v>100</v>
      </c>
      <c r="E8" s="15">
        <f>300*D8/100</f>
        <v>300</v>
      </c>
      <c r="F8" s="16">
        <v>0</v>
      </c>
      <c r="G8" s="15">
        <f>E8-F8</f>
        <v>300</v>
      </c>
      <c r="H8" s="15">
        <f>IF('M2'!C8=1,137*D8/100,167*D8/100)</f>
        <v>167</v>
      </c>
      <c r="I8" s="15">
        <f>IF(C8=1,150*D8/100,120*D8/100)</f>
        <v>120</v>
      </c>
      <c r="J8" s="15">
        <f>SUM(G8:I8)</f>
        <v>587</v>
      </c>
      <c r="K8" s="17">
        <v>200</v>
      </c>
      <c r="L8" s="17"/>
      <c r="M8" s="111"/>
      <c r="N8" s="17"/>
      <c r="O8" s="17"/>
      <c r="P8" s="17"/>
      <c r="Q8" s="17"/>
      <c r="R8" s="17"/>
      <c r="S8" s="17"/>
      <c r="T8" s="17"/>
      <c r="U8" s="17">
        <f>SUM(K8:T8)</f>
        <v>200</v>
      </c>
      <c r="V8" s="17"/>
      <c r="W8" s="111"/>
      <c r="X8" s="17"/>
      <c r="Y8" s="15">
        <f>SUM(U8:V8)</f>
        <v>200</v>
      </c>
      <c r="Z8" s="15">
        <f>IF((Y8-G8)&gt;=0,Y8-G8,0)</f>
        <v>0</v>
      </c>
      <c r="AA8" s="30">
        <f>IF(Z8&gt;240,240,Z8)</f>
        <v>0</v>
      </c>
      <c r="AB8" s="30">
        <f>Z8-AA8</f>
        <v>0</v>
      </c>
      <c r="AC8" s="31">
        <v>44</v>
      </c>
      <c r="AD8" s="32"/>
      <c r="AE8" s="33">
        <f>AD8*AA8</f>
        <v>0</v>
      </c>
      <c r="AF8" s="33">
        <f>AB8*50</f>
        <v>0</v>
      </c>
      <c r="AG8" s="33">
        <f>SUM(AE8:AF8)</f>
        <v>0</v>
      </c>
      <c r="AH8" s="13"/>
    </row>
    <row r="9" spans="1:34">
      <c r="A9" s="13">
        <v>2</v>
      </c>
      <c r="B9" s="14" t="s">
        <v>63</v>
      </c>
      <c r="C9" s="109"/>
      <c r="D9" s="13">
        <v>25</v>
      </c>
      <c r="E9" s="15">
        <f t="shared" ref="E9:E26" si="0">300*D9/100</f>
        <v>75</v>
      </c>
      <c r="F9" s="16"/>
      <c r="G9" s="15">
        <f t="shared" ref="G9:G26" si="1">E9-F9</f>
        <v>75</v>
      </c>
      <c r="H9" s="15">
        <f>IF('M2'!C9=1,137*D9/100,167*D9/100)</f>
        <v>41.75</v>
      </c>
      <c r="I9" s="15">
        <f t="shared" ref="I9:I26" si="2">IF(C9=1,150*D9/100,120*D9/100)</f>
        <v>30</v>
      </c>
      <c r="J9" s="15">
        <f t="shared" ref="J9:J26" si="3">SUM(G9:I9)</f>
        <v>146.75</v>
      </c>
      <c r="K9" s="17"/>
      <c r="L9" s="17"/>
      <c r="M9" s="111"/>
      <c r="N9" s="17"/>
      <c r="O9" s="17"/>
      <c r="P9" s="17"/>
      <c r="Q9" s="17"/>
      <c r="R9" s="17"/>
      <c r="S9" s="17"/>
      <c r="T9" s="17"/>
      <c r="U9" s="17">
        <f t="shared" ref="U9:U26" si="4">SUM(K9:T9)</f>
        <v>0</v>
      </c>
      <c r="V9" s="17"/>
      <c r="W9" s="111"/>
      <c r="X9" s="17"/>
      <c r="Y9" s="15">
        <f t="shared" ref="Y9:Y26" si="5">SUM(U9:V9)</f>
        <v>0</v>
      </c>
      <c r="Z9" s="15">
        <f t="shared" ref="Z9:Z26" si="6">IF((Y9-G9)&gt;=0,Y9-G9,0)</f>
        <v>0</v>
      </c>
      <c r="AA9" s="30">
        <f t="shared" ref="AA9:AA26" si="7">IF(Z9&gt;240,240,Z9)</f>
        <v>0</v>
      </c>
      <c r="AB9" s="30">
        <f t="shared" ref="AB9:AB26" si="8">Z9-AA9</f>
        <v>0</v>
      </c>
      <c r="AC9" s="31">
        <v>3.68</v>
      </c>
      <c r="AD9" s="32"/>
      <c r="AE9" s="33">
        <f t="shared" ref="AE9:AE26" si="9">AD9*AA9</f>
        <v>0</v>
      </c>
      <c r="AF9" s="33">
        <f t="shared" ref="AF9:AF26" si="10">AB9*50</f>
        <v>0</v>
      </c>
      <c r="AG9" s="33">
        <f t="shared" ref="AG9:AG26" si="11">SUM(AE9:AF9)</f>
        <v>0</v>
      </c>
      <c r="AH9" s="13"/>
    </row>
    <row r="10" spans="1:34">
      <c r="A10" s="13">
        <v>3</v>
      </c>
      <c r="B10" s="14"/>
      <c r="C10" s="109"/>
      <c r="D10" s="13"/>
      <c r="E10" s="15">
        <f t="shared" si="0"/>
        <v>0</v>
      </c>
      <c r="F10" s="16"/>
      <c r="G10" s="15">
        <f t="shared" si="1"/>
        <v>0</v>
      </c>
      <c r="H10" s="15">
        <f>IF('M2'!C10=1,137*D10/100,167*D10/100)</f>
        <v>0</v>
      </c>
      <c r="I10" s="15">
        <f t="shared" si="2"/>
        <v>0</v>
      </c>
      <c r="J10" s="15">
        <f t="shared" si="3"/>
        <v>0</v>
      </c>
      <c r="K10" s="17"/>
      <c r="L10" s="17"/>
      <c r="M10" s="111"/>
      <c r="N10" s="17"/>
      <c r="O10" s="17"/>
      <c r="P10" s="17"/>
      <c r="Q10" s="17"/>
      <c r="R10" s="17"/>
      <c r="S10" s="17"/>
      <c r="T10" s="17"/>
      <c r="U10" s="17">
        <f t="shared" si="4"/>
        <v>0</v>
      </c>
      <c r="V10" s="17"/>
      <c r="W10" s="111"/>
      <c r="X10" s="17"/>
      <c r="Y10" s="15">
        <f t="shared" si="5"/>
        <v>0</v>
      </c>
      <c r="Z10" s="15">
        <f t="shared" si="6"/>
        <v>0</v>
      </c>
      <c r="AA10" s="30">
        <f t="shared" si="7"/>
        <v>0</v>
      </c>
      <c r="AB10" s="30">
        <f t="shared" si="8"/>
        <v>0</v>
      </c>
      <c r="AC10" s="34"/>
      <c r="AD10" s="32"/>
      <c r="AE10" s="33">
        <f t="shared" si="9"/>
        <v>0</v>
      </c>
      <c r="AF10" s="33">
        <f t="shared" si="10"/>
        <v>0</v>
      </c>
      <c r="AG10" s="33">
        <f t="shared" si="11"/>
        <v>0</v>
      </c>
      <c r="AH10" s="13"/>
    </row>
    <row r="11" spans="1:34">
      <c r="A11" s="13">
        <v>4</v>
      </c>
      <c r="B11" s="14"/>
      <c r="C11" s="109"/>
      <c r="D11" s="13"/>
      <c r="E11" s="15">
        <f t="shared" si="0"/>
        <v>0</v>
      </c>
      <c r="F11" s="16"/>
      <c r="G11" s="15">
        <f t="shared" si="1"/>
        <v>0</v>
      </c>
      <c r="H11" s="15">
        <f>IF('M2'!C11=1,137*D11/100,167*D11/100)</f>
        <v>0</v>
      </c>
      <c r="I11" s="15">
        <f t="shared" si="2"/>
        <v>0</v>
      </c>
      <c r="J11" s="15">
        <f t="shared" si="3"/>
        <v>0</v>
      </c>
      <c r="K11" s="17"/>
      <c r="L11" s="17"/>
      <c r="M11" s="111"/>
      <c r="N11" s="17"/>
      <c r="O11" s="17"/>
      <c r="P11" s="17"/>
      <c r="Q11" s="17"/>
      <c r="R11" s="17"/>
      <c r="S11" s="17"/>
      <c r="T11" s="17"/>
      <c r="U11" s="17">
        <f t="shared" si="4"/>
        <v>0</v>
      </c>
      <c r="V11" s="17"/>
      <c r="W11" s="111"/>
      <c r="X11" s="17"/>
      <c r="Y11" s="15">
        <f t="shared" si="5"/>
        <v>0</v>
      </c>
      <c r="Z11" s="15">
        <f t="shared" si="6"/>
        <v>0</v>
      </c>
      <c r="AA11" s="30">
        <f t="shared" si="7"/>
        <v>0</v>
      </c>
      <c r="AB11" s="30">
        <f t="shared" si="8"/>
        <v>0</v>
      </c>
      <c r="AC11" s="34"/>
      <c r="AD11" s="32"/>
      <c r="AE11" s="33">
        <f t="shared" si="9"/>
        <v>0</v>
      </c>
      <c r="AF11" s="33">
        <f t="shared" si="10"/>
        <v>0</v>
      </c>
      <c r="AG11" s="33">
        <f t="shared" si="11"/>
        <v>0</v>
      </c>
      <c r="AH11" s="13"/>
    </row>
    <row r="12" spans="1:34">
      <c r="A12" s="13">
        <v>5</v>
      </c>
      <c r="B12" s="14"/>
      <c r="C12" s="109"/>
      <c r="D12" s="13"/>
      <c r="E12" s="15">
        <f t="shared" si="0"/>
        <v>0</v>
      </c>
      <c r="F12" s="16"/>
      <c r="G12" s="15">
        <f t="shared" si="1"/>
        <v>0</v>
      </c>
      <c r="H12" s="15">
        <f>IF('M2'!C12=1,137*D12/100,167*D12/100)</f>
        <v>0</v>
      </c>
      <c r="I12" s="15">
        <f t="shared" si="2"/>
        <v>0</v>
      </c>
      <c r="J12" s="15">
        <f t="shared" si="3"/>
        <v>0</v>
      </c>
      <c r="K12" s="17"/>
      <c r="L12" s="17"/>
      <c r="M12" s="111"/>
      <c r="N12" s="17"/>
      <c r="O12" s="17"/>
      <c r="P12" s="17"/>
      <c r="Q12" s="17"/>
      <c r="R12" s="17"/>
      <c r="S12" s="17"/>
      <c r="T12" s="17"/>
      <c r="U12" s="17">
        <f t="shared" si="4"/>
        <v>0</v>
      </c>
      <c r="V12" s="17"/>
      <c r="W12" s="111"/>
      <c r="X12" s="17"/>
      <c r="Y12" s="15">
        <f t="shared" si="5"/>
        <v>0</v>
      </c>
      <c r="Z12" s="15">
        <f t="shared" si="6"/>
        <v>0</v>
      </c>
      <c r="AA12" s="30">
        <f t="shared" si="7"/>
        <v>0</v>
      </c>
      <c r="AB12" s="30">
        <f t="shared" si="8"/>
        <v>0</v>
      </c>
      <c r="AC12" s="34"/>
      <c r="AD12" s="32"/>
      <c r="AE12" s="33">
        <f t="shared" si="9"/>
        <v>0</v>
      </c>
      <c r="AF12" s="33">
        <f t="shared" si="10"/>
        <v>0</v>
      </c>
      <c r="AG12" s="33">
        <f t="shared" si="11"/>
        <v>0</v>
      </c>
      <c r="AH12" s="13"/>
    </row>
    <row r="13" spans="1:34">
      <c r="A13" s="13">
        <v>6</v>
      </c>
      <c r="B13" s="14"/>
      <c r="C13" s="109"/>
      <c r="D13" s="13"/>
      <c r="E13" s="15">
        <f t="shared" si="0"/>
        <v>0</v>
      </c>
      <c r="F13" s="16"/>
      <c r="G13" s="15">
        <f t="shared" si="1"/>
        <v>0</v>
      </c>
      <c r="H13" s="15">
        <f>IF('M2'!C13=1,137*D13/100,167*D13/100)</f>
        <v>0</v>
      </c>
      <c r="I13" s="15">
        <f t="shared" si="2"/>
        <v>0</v>
      </c>
      <c r="J13" s="15">
        <f t="shared" si="3"/>
        <v>0</v>
      </c>
      <c r="K13" s="17"/>
      <c r="L13" s="17"/>
      <c r="M13" s="111"/>
      <c r="N13" s="17"/>
      <c r="O13" s="17"/>
      <c r="P13" s="17"/>
      <c r="Q13" s="17"/>
      <c r="R13" s="17"/>
      <c r="S13" s="17"/>
      <c r="T13" s="17"/>
      <c r="U13" s="17">
        <f t="shared" si="4"/>
        <v>0</v>
      </c>
      <c r="V13" s="17"/>
      <c r="W13" s="111"/>
      <c r="X13" s="17"/>
      <c r="Y13" s="15">
        <f t="shared" si="5"/>
        <v>0</v>
      </c>
      <c r="Z13" s="15">
        <f t="shared" si="6"/>
        <v>0</v>
      </c>
      <c r="AA13" s="30">
        <f t="shared" si="7"/>
        <v>0</v>
      </c>
      <c r="AB13" s="30">
        <f t="shared" si="8"/>
        <v>0</v>
      </c>
      <c r="AC13" s="34"/>
      <c r="AD13" s="32"/>
      <c r="AE13" s="33">
        <f t="shared" si="9"/>
        <v>0</v>
      </c>
      <c r="AF13" s="33">
        <f t="shared" si="10"/>
        <v>0</v>
      </c>
      <c r="AG13" s="33">
        <f t="shared" si="11"/>
        <v>0</v>
      </c>
      <c r="AH13" s="13"/>
    </row>
    <row r="14" spans="1:34">
      <c r="A14" s="13">
        <v>7</v>
      </c>
      <c r="B14" s="14"/>
      <c r="C14" s="109"/>
      <c r="D14" s="13"/>
      <c r="E14" s="15">
        <f t="shared" si="0"/>
        <v>0</v>
      </c>
      <c r="F14" s="16"/>
      <c r="G14" s="15">
        <f t="shared" si="1"/>
        <v>0</v>
      </c>
      <c r="H14" s="15">
        <f>IF('M2'!C14=1,137*D14/100,167*D14/100)</f>
        <v>0</v>
      </c>
      <c r="I14" s="15">
        <f t="shared" si="2"/>
        <v>0</v>
      </c>
      <c r="J14" s="15">
        <f t="shared" si="3"/>
        <v>0</v>
      </c>
      <c r="K14" s="17"/>
      <c r="L14" s="17"/>
      <c r="M14" s="111"/>
      <c r="N14" s="17"/>
      <c r="O14" s="17"/>
      <c r="P14" s="17"/>
      <c r="Q14" s="17"/>
      <c r="R14" s="17"/>
      <c r="S14" s="17"/>
      <c r="T14" s="17"/>
      <c r="U14" s="17">
        <f t="shared" si="4"/>
        <v>0</v>
      </c>
      <c r="V14" s="17"/>
      <c r="W14" s="111"/>
      <c r="X14" s="17"/>
      <c r="Y14" s="15">
        <f t="shared" si="5"/>
        <v>0</v>
      </c>
      <c r="Z14" s="15">
        <f t="shared" si="6"/>
        <v>0</v>
      </c>
      <c r="AA14" s="30">
        <f t="shared" si="7"/>
        <v>0</v>
      </c>
      <c r="AB14" s="30">
        <f t="shared" si="8"/>
        <v>0</v>
      </c>
      <c r="AC14" s="34"/>
      <c r="AD14" s="32"/>
      <c r="AE14" s="33">
        <f t="shared" si="9"/>
        <v>0</v>
      </c>
      <c r="AF14" s="33">
        <f t="shared" si="10"/>
        <v>0</v>
      </c>
      <c r="AG14" s="33">
        <f t="shared" si="11"/>
        <v>0</v>
      </c>
      <c r="AH14" s="13"/>
    </row>
    <row r="15" spans="1:34">
      <c r="A15" s="13">
        <v>8</v>
      </c>
      <c r="B15" s="14"/>
      <c r="C15" s="109"/>
      <c r="D15" s="13"/>
      <c r="E15" s="15">
        <f t="shared" si="0"/>
        <v>0</v>
      </c>
      <c r="F15" s="16"/>
      <c r="G15" s="15">
        <f t="shared" si="1"/>
        <v>0</v>
      </c>
      <c r="H15" s="15">
        <f>IF('M2'!C15=1,137*D15/100,167*D15/100)</f>
        <v>0</v>
      </c>
      <c r="I15" s="15">
        <f t="shared" si="2"/>
        <v>0</v>
      </c>
      <c r="J15" s="15">
        <f t="shared" si="3"/>
        <v>0</v>
      </c>
      <c r="K15" s="17"/>
      <c r="L15" s="17"/>
      <c r="M15" s="111"/>
      <c r="N15" s="17"/>
      <c r="O15" s="17"/>
      <c r="P15" s="17"/>
      <c r="Q15" s="17"/>
      <c r="R15" s="17"/>
      <c r="S15" s="17"/>
      <c r="T15" s="17"/>
      <c r="U15" s="17">
        <f t="shared" si="4"/>
        <v>0</v>
      </c>
      <c r="V15" s="17"/>
      <c r="W15" s="111"/>
      <c r="X15" s="17"/>
      <c r="Y15" s="15">
        <f t="shared" si="5"/>
        <v>0</v>
      </c>
      <c r="Z15" s="15">
        <f t="shared" si="6"/>
        <v>0</v>
      </c>
      <c r="AA15" s="30">
        <f t="shared" si="7"/>
        <v>0</v>
      </c>
      <c r="AB15" s="30">
        <f t="shared" si="8"/>
        <v>0</v>
      </c>
      <c r="AC15" s="34"/>
      <c r="AD15" s="32"/>
      <c r="AE15" s="33">
        <f t="shared" si="9"/>
        <v>0</v>
      </c>
      <c r="AF15" s="33">
        <f t="shared" si="10"/>
        <v>0</v>
      </c>
      <c r="AG15" s="33">
        <f t="shared" si="11"/>
        <v>0</v>
      </c>
      <c r="AH15" s="13"/>
    </row>
    <row r="16" spans="1:34">
      <c r="A16" s="13">
        <v>9</v>
      </c>
      <c r="B16" s="14"/>
      <c r="C16" s="109"/>
      <c r="D16" s="13"/>
      <c r="E16" s="15">
        <f t="shared" si="0"/>
        <v>0</v>
      </c>
      <c r="F16" s="16"/>
      <c r="G16" s="15">
        <f t="shared" si="1"/>
        <v>0</v>
      </c>
      <c r="H16" s="15">
        <f>IF('M2'!C16=1,137*D16/100,167*D16/100)</f>
        <v>0</v>
      </c>
      <c r="I16" s="15">
        <f t="shared" si="2"/>
        <v>0</v>
      </c>
      <c r="J16" s="15">
        <f t="shared" si="3"/>
        <v>0</v>
      </c>
      <c r="K16" s="17"/>
      <c r="L16" s="17"/>
      <c r="M16" s="111"/>
      <c r="N16" s="17"/>
      <c r="O16" s="17"/>
      <c r="P16" s="17"/>
      <c r="Q16" s="17"/>
      <c r="R16" s="17"/>
      <c r="S16" s="17"/>
      <c r="T16" s="17"/>
      <c r="U16" s="17">
        <f t="shared" si="4"/>
        <v>0</v>
      </c>
      <c r="V16" s="17"/>
      <c r="W16" s="111"/>
      <c r="X16" s="17"/>
      <c r="Y16" s="15">
        <f t="shared" si="5"/>
        <v>0</v>
      </c>
      <c r="Z16" s="15">
        <f t="shared" si="6"/>
        <v>0</v>
      </c>
      <c r="AA16" s="30">
        <f t="shared" si="7"/>
        <v>0</v>
      </c>
      <c r="AB16" s="30">
        <f t="shared" si="8"/>
        <v>0</v>
      </c>
      <c r="AC16" s="34"/>
      <c r="AD16" s="32"/>
      <c r="AE16" s="33">
        <f t="shared" si="9"/>
        <v>0</v>
      </c>
      <c r="AF16" s="33">
        <f t="shared" si="10"/>
        <v>0</v>
      </c>
      <c r="AG16" s="33">
        <f t="shared" si="11"/>
        <v>0</v>
      </c>
      <c r="AH16" s="13"/>
    </row>
    <row r="17" spans="1:34">
      <c r="A17" s="13">
        <v>10</v>
      </c>
      <c r="B17" s="14"/>
      <c r="C17" s="109"/>
      <c r="D17" s="13"/>
      <c r="E17" s="15">
        <f t="shared" si="0"/>
        <v>0</v>
      </c>
      <c r="F17" s="16"/>
      <c r="G17" s="15">
        <f t="shared" si="1"/>
        <v>0</v>
      </c>
      <c r="H17" s="15">
        <f>IF('M2'!C17=1,137*D17/100,167*D17/100)</f>
        <v>0</v>
      </c>
      <c r="I17" s="15">
        <f t="shared" si="2"/>
        <v>0</v>
      </c>
      <c r="J17" s="15">
        <f t="shared" si="3"/>
        <v>0</v>
      </c>
      <c r="K17" s="17"/>
      <c r="L17" s="17"/>
      <c r="M17" s="111"/>
      <c r="N17" s="17"/>
      <c r="O17" s="17"/>
      <c r="P17" s="17"/>
      <c r="Q17" s="17"/>
      <c r="R17" s="17"/>
      <c r="S17" s="17"/>
      <c r="T17" s="17"/>
      <c r="U17" s="17">
        <f t="shared" si="4"/>
        <v>0</v>
      </c>
      <c r="V17" s="17"/>
      <c r="W17" s="111"/>
      <c r="X17" s="17"/>
      <c r="Y17" s="15">
        <f t="shared" si="5"/>
        <v>0</v>
      </c>
      <c r="Z17" s="15">
        <f t="shared" si="6"/>
        <v>0</v>
      </c>
      <c r="AA17" s="30">
        <f t="shared" si="7"/>
        <v>0</v>
      </c>
      <c r="AB17" s="30">
        <f t="shared" si="8"/>
        <v>0</v>
      </c>
      <c r="AC17" s="34"/>
      <c r="AD17" s="32"/>
      <c r="AE17" s="33">
        <f t="shared" si="9"/>
        <v>0</v>
      </c>
      <c r="AF17" s="33">
        <f t="shared" si="10"/>
        <v>0</v>
      </c>
      <c r="AG17" s="33">
        <f t="shared" si="11"/>
        <v>0</v>
      </c>
      <c r="AH17" s="13"/>
    </row>
    <row r="18" spans="1:34">
      <c r="A18" s="13">
        <v>11</v>
      </c>
      <c r="B18" s="14"/>
      <c r="C18" s="109"/>
      <c r="D18" s="13"/>
      <c r="E18" s="15">
        <f t="shared" si="0"/>
        <v>0</v>
      </c>
      <c r="F18" s="16"/>
      <c r="G18" s="15">
        <f t="shared" si="1"/>
        <v>0</v>
      </c>
      <c r="H18" s="15">
        <f>IF('M2'!C18=1,137*D18/100,167*D18/100)</f>
        <v>0</v>
      </c>
      <c r="I18" s="15">
        <f t="shared" si="2"/>
        <v>0</v>
      </c>
      <c r="J18" s="15">
        <f t="shared" si="3"/>
        <v>0</v>
      </c>
      <c r="K18" s="17"/>
      <c r="L18" s="17"/>
      <c r="M18" s="111"/>
      <c r="N18" s="17"/>
      <c r="O18" s="17"/>
      <c r="P18" s="17"/>
      <c r="Q18" s="17"/>
      <c r="R18" s="17"/>
      <c r="S18" s="17"/>
      <c r="T18" s="17"/>
      <c r="U18" s="17">
        <f t="shared" si="4"/>
        <v>0</v>
      </c>
      <c r="V18" s="17"/>
      <c r="W18" s="111"/>
      <c r="X18" s="17"/>
      <c r="Y18" s="15">
        <f t="shared" si="5"/>
        <v>0</v>
      </c>
      <c r="Z18" s="15">
        <f t="shared" si="6"/>
        <v>0</v>
      </c>
      <c r="AA18" s="30">
        <f t="shared" si="7"/>
        <v>0</v>
      </c>
      <c r="AB18" s="30">
        <f t="shared" si="8"/>
        <v>0</v>
      </c>
      <c r="AC18" s="34"/>
      <c r="AD18" s="32"/>
      <c r="AE18" s="33">
        <f t="shared" si="9"/>
        <v>0</v>
      </c>
      <c r="AF18" s="33">
        <f t="shared" si="10"/>
        <v>0</v>
      </c>
      <c r="AG18" s="33">
        <f t="shared" si="11"/>
        <v>0</v>
      </c>
      <c r="AH18" s="13"/>
    </row>
    <row r="19" spans="1:34">
      <c r="A19" s="13">
        <v>12</v>
      </c>
      <c r="B19" s="14"/>
      <c r="C19" s="109"/>
      <c r="D19" s="13"/>
      <c r="E19" s="15">
        <f t="shared" si="0"/>
        <v>0</v>
      </c>
      <c r="F19" s="16"/>
      <c r="G19" s="15">
        <f t="shared" si="1"/>
        <v>0</v>
      </c>
      <c r="H19" s="15">
        <f>IF('M2'!C19=1,137*D19/100,167*D19/100)</f>
        <v>0</v>
      </c>
      <c r="I19" s="15">
        <f t="shared" si="2"/>
        <v>0</v>
      </c>
      <c r="J19" s="15">
        <f t="shared" si="3"/>
        <v>0</v>
      </c>
      <c r="K19" s="17"/>
      <c r="L19" s="17"/>
      <c r="M19" s="111"/>
      <c r="N19" s="17"/>
      <c r="O19" s="17"/>
      <c r="P19" s="17"/>
      <c r="Q19" s="17"/>
      <c r="R19" s="17"/>
      <c r="S19" s="17"/>
      <c r="T19" s="17"/>
      <c r="U19" s="17">
        <f t="shared" si="4"/>
        <v>0</v>
      </c>
      <c r="V19" s="17"/>
      <c r="W19" s="111"/>
      <c r="X19" s="17"/>
      <c r="Y19" s="15">
        <f t="shared" si="5"/>
        <v>0</v>
      </c>
      <c r="Z19" s="15">
        <f t="shared" si="6"/>
        <v>0</v>
      </c>
      <c r="AA19" s="30">
        <f t="shared" si="7"/>
        <v>0</v>
      </c>
      <c r="AB19" s="30">
        <f t="shared" si="8"/>
        <v>0</v>
      </c>
      <c r="AC19" s="34"/>
      <c r="AD19" s="32"/>
      <c r="AE19" s="33">
        <f t="shared" si="9"/>
        <v>0</v>
      </c>
      <c r="AF19" s="33">
        <f t="shared" si="10"/>
        <v>0</v>
      </c>
      <c r="AG19" s="33">
        <f t="shared" si="11"/>
        <v>0</v>
      </c>
      <c r="AH19" s="13"/>
    </row>
    <row r="20" spans="1:34">
      <c r="A20" s="13">
        <v>13</v>
      </c>
      <c r="B20" s="14"/>
      <c r="C20" s="109"/>
      <c r="D20" s="13"/>
      <c r="E20" s="15">
        <f t="shared" si="0"/>
        <v>0</v>
      </c>
      <c r="F20" s="16"/>
      <c r="G20" s="15">
        <f t="shared" si="1"/>
        <v>0</v>
      </c>
      <c r="H20" s="15">
        <f>IF('M2'!C20=1,137*D20/100,167*D20/100)</f>
        <v>0</v>
      </c>
      <c r="I20" s="15">
        <f t="shared" si="2"/>
        <v>0</v>
      </c>
      <c r="J20" s="15">
        <f t="shared" si="3"/>
        <v>0</v>
      </c>
      <c r="K20" s="17"/>
      <c r="L20" s="17"/>
      <c r="M20" s="111"/>
      <c r="N20" s="17"/>
      <c r="O20" s="17"/>
      <c r="P20" s="17"/>
      <c r="Q20" s="17"/>
      <c r="R20" s="17"/>
      <c r="S20" s="17"/>
      <c r="T20" s="17"/>
      <c r="U20" s="17">
        <f t="shared" si="4"/>
        <v>0</v>
      </c>
      <c r="V20" s="17"/>
      <c r="W20" s="111"/>
      <c r="X20" s="17"/>
      <c r="Y20" s="15">
        <f t="shared" si="5"/>
        <v>0</v>
      </c>
      <c r="Z20" s="15">
        <f t="shared" si="6"/>
        <v>0</v>
      </c>
      <c r="AA20" s="30">
        <f t="shared" si="7"/>
        <v>0</v>
      </c>
      <c r="AB20" s="30">
        <f t="shared" si="8"/>
        <v>0</v>
      </c>
      <c r="AC20" s="34"/>
      <c r="AD20" s="32"/>
      <c r="AE20" s="33">
        <f t="shared" si="9"/>
        <v>0</v>
      </c>
      <c r="AF20" s="33">
        <f t="shared" si="10"/>
        <v>0</v>
      </c>
      <c r="AG20" s="33">
        <f t="shared" si="11"/>
        <v>0</v>
      </c>
      <c r="AH20" s="13"/>
    </row>
    <row r="21" spans="1:34">
      <c r="A21" s="13">
        <v>14</v>
      </c>
      <c r="B21" s="14"/>
      <c r="C21" s="109"/>
      <c r="D21" s="13"/>
      <c r="E21" s="15">
        <f t="shared" si="0"/>
        <v>0</v>
      </c>
      <c r="F21" s="16"/>
      <c r="G21" s="15">
        <f t="shared" si="1"/>
        <v>0</v>
      </c>
      <c r="H21" s="15">
        <f>IF('M2'!C21=1,137*D21/100,167*D21/100)</f>
        <v>0</v>
      </c>
      <c r="I21" s="15">
        <f t="shared" si="2"/>
        <v>0</v>
      </c>
      <c r="J21" s="15">
        <f t="shared" si="3"/>
        <v>0</v>
      </c>
      <c r="K21" s="17"/>
      <c r="L21" s="17"/>
      <c r="M21" s="111"/>
      <c r="N21" s="17"/>
      <c r="O21" s="17"/>
      <c r="P21" s="17"/>
      <c r="Q21" s="17"/>
      <c r="R21" s="17"/>
      <c r="S21" s="17"/>
      <c r="T21" s="17"/>
      <c r="U21" s="17">
        <f t="shared" si="4"/>
        <v>0</v>
      </c>
      <c r="V21" s="17"/>
      <c r="W21" s="111"/>
      <c r="X21" s="17"/>
      <c r="Y21" s="15">
        <f t="shared" si="5"/>
        <v>0</v>
      </c>
      <c r="Z21" s="15">
        <f t="shared" si="6"/>
        <v>0</v>
      </c>
      <c r="AA21" s="30">
        <f t="shared" si="7"/>
        <v>0</v>
      </c>
      <c r="AB21" s="30">
        <f t="shared" si="8"/>
        <v>0</v>
      </c>
      <c r="AC21" s="34"/>
      <c r="AD21" s="32"/>
      <c r="AE21" s="33">
        <f t="shared" si="9"/>
        <v>0</v>
      </c>
      <c r="AF21" s="33">
        <f t="shared" si="10"/>
        <v>0</v>
      </c>
      <c r="AG21" s="33">
        <f t="shared" si="11"/>
        <v>0</v>
      </c>
      <c r="AH21" s="13"/>
    </row>
    <row r="22" spans="1:34">
      <c r="A22" s="13">
        <v>15</v>
      </c>
      <c r="B22" s="14"/>
      <c r="C22" s="109"/>
      <c r="D22" s="13"/>
      <c r="E22" s="15">
        <f t="shared" si="0"/>
        <v>0</v>
      </c>
      <c r="F22" s="16"/>
      <c r="G22" s="15">
        <f t="shared" si="1"/>
        <v>0</v>
      </c>
      <c r="H22" s="15">
        <f>IF('M2'!C22=1,137*D22/100,167*D22/100)</f>
        <v>0</v>
      </c>
      <c r="I22" s="15">
        <f t="shared" si="2"/>
        <v>0</v>
      </c>
      <c r="J22" s="15">
        <f t="shared" si="3"/>
        <v>0</v>
      </c>
      <c r="K22" s="17"/>
      <c r="L22" s="17"/>
      <c r="M22" s="111"/>
      <c r="N22" s="17"/>
      <c r="O22" s="17"/>
      <c r="P22" s="17"/>
      <c r="Q22" s="17"/>
      <c r="R22" s="17"/>
      <c r="S22" s="17"/>
      <c r="T22" s="17"/>
      <c r="U22" s="17">
        <f t="shared" si="4"/>
        <v>0</v>
      </c>
      <c r="V22" s="17"/>
      <c r="W22" s="111"/>
      <c r="X22" s="17"/>
      <c r="Y22" s="15">
        <f t="shared" si="5"/>
        <v>0</v>
      </c>
      <c r="Z22" s="15">
        <f t="shared" si="6"/>
        <v>0</v>
      </c>
      <c r="AA22" s="30">
        <f t="shared" si="7"/>
        <v>0</v>
      </c>
      <c r="AB22" s="30">
        <f t="shared" si="8"/>
        <v>0</v>
      </c>
      <c r="AC22" s="34"/>
      <c r="AD22" s="32"/>
      <c r="AE22" s="33">
        <f t="shared" si="9"/>
        <v>0</v>
      </c>
      <c r="AF22" s="33">
        <f t="shared" si="10"/>
        <v>0</v>
      </c>
      <c r="AG22" s="33">
        <f t="shared" si="11"/>
        <v>0</v>
      </c>
      <c r="AH22" s="13"/>
    </row>
    <row r="23" spans="1:34">
      <c r="A23" s="13">
        <v>16</v>
      </c>
      <c r="B23" s="14"/>
      <c r="C23" s="109"/>
      <c r="D23" s="13"/>
      <c r="E23" s="15">
        <f t="shared" si="0"/>
        <v>0</v>
      </c>
      <c r="F23" s="16"/>
      <c r="G23" s="15">
        <f t="shared" si="1"/>
        <v>0</v>
      </c>
      <c r="H23" s="15">
        <f>IF('M2'!C23=1,137*D23/100,167*D23/100)</f>
        <v>0</v>
      </c>
      <c r="I23" s="15">
        <f t="shared" si="2"/>
        <v>0</v>
      </c>
      <c r="J23" s="15">
        <f t="shared" si="3"/>
        <v>0</v>
      </c>
      <c r="K23" s="17"/>
      <c r="L23" s="17"/>
      <c r="M23" s="111"/>
      <c r="N23" s="17"/>
      <c r="O23" s="17"/>
      <c r="P23" s="17"/>
      <c r="Q23" s="17"/>
      <c r="R23" s="17"/>
      <c r="S23" s="17"/>
      <c r="T23" s="17"/>
      <c r="U23" s="17">
        <f t="shared" si="4"/>
        <v>0</v>
      </c>
      <c r="V23" s="17"/>
      <c r="W23" s="111"/>
      <c r="X23" s="17"/>
      <c r="Y23" s="15">
        <f t="shared" si="5"/>
        <v>0</v>
      </c>
      <c r="Z23" s="15">
        <f t="shared" si="6"/>
        <v>0</v>
      </c>
      <c r="AA23" s="30">
        <f t="shared" si="7"/>
        <v>0</v>
      </c>
      <c r="AB23" s="30">
        <f t="shared" si="8"/>
        <v>0</v>
      </c>
      <c r="AC23" s="34"/>
      <c r="AD23" s="32"/>
      <c r="AE23" s="33">
        <f t="shared" si="9"/>
        <v>0</v>
      </c>
      <c r="AF23" s="33">
        <f t="shared" si="10"/>
        <v>0</v>
      </c>
      <c r="AG23" s="33">
        <f t="shared" si="11"/>
        <v>0</v>
      </c>
      <c r="AH23" s="13"/>
    </row>
    <row r="24" spans="1:34">
      <c r="A24" s="13">
        <v>17</v>
      </c>
      <c r="B24" s="14"/>
      <c r="C24" s="109"/>
      <c r="D24" s="13"/>
      <c r="E24" s="15">
        <f t="shared" si="0"/>
        <v>0</v>
      </c>
      <c r="F24" s="16"/>
      <c r="G24" s="15">
        <f t="shared" si="1"/>
        <v>0</v>
      </c>
      <c r="H24" s="15">
        <f>IF('M2'!C24=1,137*D24/100,167*D24/100)</f>
        <v>0</v>
      </c>
      <c r="I24" s="15">
        <f t="shared" si="2"/>
        <v>0</v>
      </c>
      <c r="J24" s="15">
        <f t="shared" si="3"/>
        <v>0</v>
      </c>
      <c r="K24" s="17"/>
      <c r="L24" s="17"/>
      <c r="M24" s="111"/>
      <c r="N24" s="17"/>
      <c r="O24" s="17"/>
      <c r="P24" s="17"/>
      <c r="Q24" s="17"/>
      <c r="R24" s="17"/>
      <c r="S24" s="17"/>
      <c r="T24" s="17"/>
      <c r="U24" s="17">
        <f t="shared" si="4"/>
        <v>0</v>
      </c>
      <c r="V24" s="17"/>
      <c r="W24" s="111"/>
      <c r="X24" s="17"/>
      <c r="Y24" s="15">
        <f t="shared" si="5"/>
        <v>0</v>
      </c>
      <c r="Z24" s="15">
        <f t="shared" si="6"/>
        <v>0</v>
      </c>
      <c r="AA24" s="30">
        <f t="shared" si="7"/>
        <v>0</v>
      </c>
      <c r="AB24" s="30">
        <f t="shared" si="8"/>
        <v>0</v>
      </c>
      <c r="AC24" s="34"/>
      <c r="AD24" s="32"/>
      <c r="AE24" s="33">
        <f t="shared" si="9"/>
        <v>0</v>
      </c>
      <c r="AF24" s="33">
        <f t="shared" si="10"/>
        <v>0</v>
      </c>
      <c r="AG24" s="33">
        <f t="shared" si="11"/>
        <v>0</v>
      </c>
      <c r="AH24" s="13"/>
    </row>
    <row r="25" spans="1:34">
      <c r="A25" s="13">
        <v>18</v>
      </c>
      <c r="B25" s="14"/>
      <c r="C25" s="109"/>
      <c r="D25" s="13"/>
      <c r="E25" s="15">
        <f t="shared" si="0"/>
        <v>0</v>
      </c>
      <c r="F25" s="16"/>
      <c r="G25" s="15">
        <f t="shared" si="1"/>
        <v>0</v>
      </c>
      <c r="H25" s="15">
        <f>IF('M2'!C25=1,137*D25/100,167*D25/100)</f>
        <v>0</v>
      </c>
      <c r="I25" s="15">
        <f t="shared" si="2"/>
        <v>0</v>
      </c>
      <c r="J25" s="15">
        <f t="shared" si="3"/>
        <v>0</v>
      </c>
      <c r="K25" s="17"/>
      <c r="L25" s="17"/>
      <c r="M25" s="111"/>
      <c r="N25" s="17"/>
      <c r="O25" s="17"/>
      <c r="P25" s="17"/>
      <c r="Q25" s="17"/>
      <c r="R25" s="17"/>
      <c r="S25" s="17"/>
      <c r="T25" s="17"/>
      <c r="U25" s="17">
        <f t="shared" si="4"/>
        <v>0</v>
      </c>
      <c r="V25" s="17"/>
      <c r="W25" s="111"/>
      <c r="X25" s="17"/>
      <c r="Y25" s="15">
        <f t="shared" si="5"/>
        <v>0</v>
      </c>
      <c r="Z25" s="15">
        <f t="shared" si="6"/>
        <v>0</v>
      </c>
      <c r="AA25" s="30">
        <f t="shared" si="7"/>
        <v>0</v>
      </c>
      <c r="AB25" s="30">
        <f t="shared" si="8"/>
        <v>0</v>
      </c>
      <c r="AC25" s="34"/>
      <c r="AD25" s="32"/>
      <c r="AE25" s="33">
        <f t="shared" si="9"/>
        <v>0</v>
      </c>
      <c r="AF25" s="33">
        <f t="shared" si="10"/>
        <v>0</v>
      </c>
      <c r="AG25" s="33">
        <f t="shared" si="11"/>
        <v>0</v>
      </c>
      <c r="AH25" s="13"/>
    </row>
    <row r="26" spans="1:34">
      <c r="A26" s="13">
        <v>19</v>
      </c>
      <c r="B26" s="14"/>
      <c r="C26" s="109"/>
      <c r="D26" s="13"/>
      <c r="E26" s="15">
        <f t="shared" si="0"/>
        <v>0</v>
      </c>
      <c r="F26" s="16"/>
      <c r="G26" s="15">
        <f t="shared" si="1"/>
        <v>0</v>
      </c>
      <c r="H26" s="15">
        <f>IF('M2'!C26=1,137*D26/100,167*D26/100)</f>
        <v>0</v>
      </c>
      <c r="I26" s="15">
        <f t="shared" si="2"/>
        <v>0</v>
      </c>
      <c r="J26" s="15">
        <f t="shared" si="3"/>
        <v>0</v>
      </c>
      <c r="K26" s="17"/>
      <c r="L26" s="17"/>
      <c r="M26" s="111"/>
      <c r="N26" s="17"/>
      <c r="O26" s="17"/>
      <c r="P26" s="17"/>
      <c r="Q26" s="17"/>
      <c r="R26" s="17"/>
      <c r="S26" s="17"/>
      <c r="T26" s="17"/>
      <c r="U26" s="17">
        <f t="shared" si="4"/>
        <v>0</v>
      </c>
      <c r="V26" s="17"/>
      <c r="W26" s="111"/>
      <c r="X26" s="17"/>
      <c r="Y26" s="15">
        <f t="shared" si="5"/>
        <v>0</v>
      </c>
      <c r="Z26" s="15">
        <f t="shared" si="6"/>
        <v>0</v>
      </c>
      <c r="AA26" s="30">
        <f t="shared" si="7"/>
        <v>0</v>
      </c>
      <c r="AB26" s="30">
        <f t="shared" si="8"/>
        <v>0</v>
      </c>
      <c r="AC26" s="34"/>
      <c r="AD26" s="32"/>
      <c r="AE26" s="33">
        <f t="shared" si="9"/>
        <v>0</v>
      </c>
      <c r="AF26" s="33">
        <f t="shared" si="10"/>
        <v>0</v>
      </c>
      <c r="AG26" s="33">
        <f t="shared" si="11"/>
        <v>0</v>
      </c>
      <c r="AH26" s="13"/>
    </row>
    <row r="27" spans="1:34">
      <c r="A27" s="18"/>
      <c r="B27" s="19" t="s">
        <v>64</v>
      </c>
      <c r="C27" s="110"/>
      <c r="D27" s="19"/>
      <c r="E27" s="15">
        <f>SUM(E8:E26)</f>
        <v>375</v>
      </c>
      <c r="F27" s="15">
        <f t="shared" ref="F27:AG27" si="12">SUM(F8:F26)</f>
        <v>0</v>
      </c>
      <c r="G27" s="15">
        <f t="shared" si="12"/>
        <v>375</v>
      </c>
      <c r="H27" s="15">
        <f t="shared" si="12"/>
        <v>208.75</v>
      </c>
      <c r="I27" s="15">
        <f t="shared" si="12"/>
        <v>150</v>
      </c>
      <c r="J27" s="15">
        <f t="shared" si="12"/>
        <v>733.75</v>
      </c>
      <c r="K27" s="15">
        <f t="shared" si="12"/>
        <v>200</v>
      </c>
      <c r="L27" s="15">
        <f t="shared" si="12"/>
        <v>0</v>
      </c>
      <c r="M27" s="15">
        <f t="shared" si="12"/>
        <v>0</v>
      </c>
      <c r="N27" s="15">
        <f t="shared" si="12"/>
        <v>0</v>
      </c>
      <c r="O27" s="15">
        <f t="shared" si="12"/>
        <v>0</v>
      </c>
      <c r="P27" s="15">
        <f t="shared" si="12"/>
        <v>0</v>
      </c>
      <c r="Q27" s="15">
        <f t="shared" si="12"/>
        <v>0</v>
      </c>
      <c r="R27" s="15">
        <f t="shared" si="12"/>
        <v>0</v>
      </c>
      <c r="S27" s="15">
        <f t="shared" si="12"/>
        <v>0</v>
      </c>
      <c r="T27" s="15">
        <f t="shared" si="12"/>
        <v>0</v>
      </c>
      <c r="U27" s="15">
        <f t="shared" si="12"/>
        <v>200</v>
      </c>
      <c r="V27" s="15">
        <f t="shared" si="12"/>
        <v>0</v>
      </c>
      <c r="W27" s="15">
        <f t="shared" si="12"/>
        <v>0</v>
      </c>
      <c r="X27" s="15">
        <f t="shared" si="12"/>
        <v>0</v>
      </c>
      <c r="Y27" s="15">
        <f t="shared" si="12"/>
        <v>200</v>
      </c>
      <c r="Z27" s="15">
        <f t="shared" si="12"/>
        <v>0</v>
      </c>
      <c r="AA27" s="15">
        <f t="shared" si="12"/>
        <v>0</v>
      </c>
      <c r="AB27" s="15">
        <f t="shared" si="12"/>
        <v>0</v>
      </c>
      <c r="AC27" s="15"/>
      <c r="AD27" s="15">
        <f t="shared" si="12"/>
        <v>0</v>
      </c>
      <c r="AE27" s="15">
        <f t="shared" si="12"/>
        <v>0</v>
      </c>
      <c r="AF27" s="15">
        <f t="shared" si="12"/>
        <v>0</v>
      </c>
      <c r="AG27" s="15">
        <f t="shared" si="12"/>
        <v>0</v>
      </c>
      <c r="AH27" s="35"/>
    </row>
    <row r="28" spans="1:34">
      <c r="A28" s="189" t="s">
        <v>65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26"/>
      <c r="Z28" s="36"/>
      <c r="AA28" s="36"/>
      <c r="AB28" s="183" t="s">
        <v>148</v>
      </c>
      <c r="AC28" s="183"/>
      <c r="AD28" s="183"/>
      <c r="AE28" s="183"/>
      <c r="AF28" s="183"/>
      <c r="AG28" s="183"/>
      <c r="AH28" s="183"/>
    </row>
    <row r="29" spans="1:34" ht="27.75" customHeight="1">
      <c r="A29" s="184" t="s">
        <v>66</v>
      </c>
      <c r="B29" s="184"/>
      <c r="C29" s="107"/>
      <c r="D29" s="20"/>
      <c r="E29" s="184" t="s">
        <v>67</v>
      </c>
      <c r="F29" s="184"/>
      <c r="G29" s="184"/>
      <c r="H29" s="184"/>
      <c r="I29" s="184"/>
      <c r="J29" s="24"/>
      <c r="K29" s="185" t="s">
        <v>68</v>
      </c>
      <c r="L29" s="185"/>
      <c r="M29" s="185"/>
      <c r="N29" s="185"/>
      <c r="O29" s="185"/>
      <c r="P29" s="185"/>
      <c r="Q29" s="185" t="s">
        <v>69</v>
      </c>
      <c r="R29" s="185"/>
      <c r="S29" s="185"/>
      <c r="T29" s="185"/>
      <c r="U29" s="185" t="s">
        <v>70</v>
      </c>
      <c r="V29" s="185"/>
      <c r="W29" s="185"/>
      <c r="X29" s="185"/>
      <c r="Y29" s="185"/>
      <c r="Z29" s="37"/>
      <c r="AA29" s="186" t="s">
        <v>71</v>
      </c>
      <c r="AB29" s="186"/>
      <c r="AC29" s="186"/>
      <c r="AD29" s="186"/>
      <c r="AF29" s="187" t="s">
        <v>28</v>
      </c>
      <c r="AG29" s="188"/>
      <c r="AH29" s="188"/>
    </row>
    <row r="30" spans="1:34" ht="15.75">
      <c r="J30" s="25"/>
      <c r="K30" s="25"/>
      <c r="L30" s="25"/>
      <c r="M30" s="25"/>
      <c r="N30" s="25"/>
      <c r="O30" s="25"/>
      <c r="P30" s="25"/>
      <c r="Q30" s="25"/>
      <c r="R30" s="27"/>
      <c r="S30" s="28"/>
      <c r="T30" s="27"/>
      <c r="X30" s="25"/>
      <c r="Y30" s="25"/>
    </row>
    <row r="31" spans="1:34" ht="15.75">
      <c r="J31" s="25"/>
      <c r="K31" s="25"/>
      <c r="L31" s="25"/>
      <c r="M31" s="25"/>
      <c r="N31" s="25"/>
      <c r="O31" s="25"/>
      <c r="P31" s="25"/>
      <c r="Q31" s="25"/>
      <c r="R31" s="27"/>
      <c r="S31" s="28"/>
      <c r="T31" s="27"/>
      <c r="X31" s="25"/>
      <c r="Y31" s="25"/>
    </row>
    <row r="32" spans="1:34" ht="15.75">
      <c r="A32" s="184" t="s">
        <v>72</v>
      </c>
      <c r="B32" s="184"/>
      <c r="C32" s="107"/>
      <c r="D32" s="20"/>
      <c r="E32" s="184" t="s">
        <v>73</v>
      </c>
      <c r="F32" s="184"/>
      <c r="G32" s="184"/>
      <c r="H32" s="184"/>
      <c r="I32" s="184"/>
      <c r="J32" s="24"/>
      <c r="K32" s="185" t="s">
        <v>74</v>
      </c>
      <c r="L32" s="185"/>
      <c r="M32" s="185"/>
      <c r="N32" s="185"/>
      <c r="O32" s="185"/>
      <c r="P32" s="185"/>
      <c r="Q32" s="185" t="s">
        <v>75</v>
      </c>
      <c r="R32" s="185"/>
      <c r="S32" s="185"/>
      <c r="T32" s="185"/>
      <c r="U32" s="185" t="s">
        <v>76</v>
      </c>
      <c r="V32" s="185"/>
      <c r="W32" s="185"/>
      <c r="X32" s="185"/>
      <c r="Y32" s="185"/>
      <c r="Z32" s="37"/>
      <c r="AA32" s="186" t="s">
        <v>77</v>
      </c>
      <c r="AB32" s="186"/>
      <c r="AC32" s="186"/>
      <c r="AD32" s="186"/>
      <c r="AE32" s="37"/>
      <c r="AF32" s="187"/>
      <c r="AG32" s="188"/>
      <c r="AH32" s="188"/>
    </row>
  </sheetData>
  <sheetProtection formatCells="0" formatColumns="0" formatRows="0" insertColumns="0" insertRows="0" autoFilter="0"/>
  <mergeCells count="49">
    <mergeCell ref="AA32:AD32"/>
    <mergeCell ref="AF32:AH32"/>
    <mergeCell ref="A5:A7"/>
    <mergeCell ref="B5:B7"/>
    <mergeCell ref="D6:D7"/>
    <mergeCell ref="E6:E7"/>
    <mergeCell ref="F6:F7"/>
    <mergeCell ref="G6:G7"/>
    <mergeCell ref="H6:H7"/>
    <mergeCell ref="I6:I7"/>
    <mergeCell ref="J6:J7"/>
    <mergeCell ref="U6:U7"/>
    <mergeCell ref="V6:V7"/>
    <mergeCell ref="X6:X7"/>
    <mergeCell ref="Y6:Y7"/>
    <mergeCell ref="A32:B32"/>
    <mergeCell ref="E32:I32"/>
    <mergeCell ref="K32:P32"/>
    <mergeCell ref="Q32:T32"/>
    <mergeCell ref="U32:Y32"/>
    <mergeCell ref="A28:X28"/>
    <mergeCell ref="AB28:AH28"/>
    <mergeCell ref="A29:B29"/>
    <mergeCell ref="E29:I29"/>
    <mergeCell ref="K29:P29"/>
    <mergeCell ref="Q29:T29"/>
    <mergeCell ref="U29:Y29"/>
    <mergeCell ref="AA29:AD29"/>
    <mergeCell ref="AF29:AH29"/>
    <mergeCell ref="A4:AH4"/>
    <mergeCell ref="K5:Y5"/>
    <mergeCell ref="Z5:AB5"/>
    <mergeCell ref="AC5:AG5"/>
    <mergeCell ref="AH5:AH7"/>
    <mergeCell ref="K6:T6"/>
    <mergeCell ref="AD6:AE6"/>
    <mergeCell ref="Z6:Z7"/>
    <mergeCell ref="AA6:AA7"/>
    <mergeCell ref="AB6:AB7"/>
    <mergeCell ref="AC6:AC7"/>
    <mergeCell ref="AG6:AG7"/>
    <mergeCell ref="C5:J5"/>
    <mergeCell ref="C6:C7"/>
    <mergeCell ref="W6:W7"/>
    <mergeCell ref="A1:I1"/>
    <mergeCell ref="Y1:AH1"/>
    <mergeCell ref="A2:I2"/>
    <mergeCell ref="Y2:AH2"/>
    <mergeCell ref="A3:AH3"/>
  </mergeCells>
  <pageMargins left="0.27" right="0.19" top="0.45" bottom="0.42" header="0.25" footer="0.2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3">
      <c r="A1" s="2" t="s">
        <v>79</v>
      </c>
    </row>
    <row r="2" spans="1:3">
      <c r="A2" s="2" t="s">
        <v>80</v>
      </c>
    </row>
    <row r="3" spans="1:3">
      <c r="A3" s="3" t="s">
        <v>81</v>
      </c>
      <c r="C3" s="4" t="s">
        <v>82</v>
      </c>
    </row>
    <row r="4" spans="1:3">
      <c r="A4" s="3">
        <v>3</v>
      </c>
    </row>
    <row r="7" spans="1:3">
      <c r="A7" s="5" t="s">
        <v>83</v>
      </c>
    </row>
    <row r="8" spans="1:3">
      <c r="A8" s="6" t="s">
        <v>84</v>
      </c>
    </row>
    <row r="9" spans="1:3">
      <c r="A9" s="7" t="s">
        <v>85</v>
      </c>
    </row>
    <row r="10" spans="1:3">
      <c r="A10" s="6" t="s">
        <v>86</v>
      </c>
    </row>
    <row r="11" spans="1:3">
      <c r="A11" s="8" t="s">
        <v>87</v>
      </c>
    </row>
    <row r="14" spans="1:3">
      <c r="A14" s="4" t="s">
        <v>88</v>
      </c>
    </row>
    <row r="17" spans="1:3">
      <c r="C17" s="4" t="s">
        <v>89</v>
      </c>
    </row>
    <row r="20" spans="1:3">
      <c r="A20" s="9" t="s">
        <v>90</v>
      </c>
    </row>
    <row r="26" spans="1:3">
      <c r="C26" s="10" t="s">
        <v>91</v>
      </c>
    </row>
  </sheetData>
  <sheetProtection password="8863" sheet="1" objects="1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M1</vt:lpstr>
      <vt:lpstr>M2</vt:lpstr>
      <vt:lpstr>XL4Poppy</vt:lpstr>
      <vt:lpstr>_Builtin0</vt:lpstr>
      <vt:lpstr>Bust</vt:lpstr>
      <vt:lpstr>Continue</vt:lpstr>
      <vt:lpstr>Documents_array</vt:lpstr>
      <vt:lpstr>Hello</vt:lpstr>
    </vt:vector>
  </TitlesOfParts>
  <Company>TONG CUC THUE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Binh</dc:creator>
  <cp:lastModifiedBy>HH</cp:lastModifiedBy>
  <cp:lastPrinted>2023-11-02T02:51:00Z</cp:lastPrinted>
  <dcterms:created xsi:type="dcterms:W3CDTF">2009-11-04T09:16:00Z</dcterms:created>
  <dcterms:modified xsi:type="dcterms:W3CDTF">2024-09-18T01:17:03Z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E2B15549A72B4FAB86FDF718D219CC7B_12</vt:lpwstr>
  </property>
  <property fmtid="{D5CDD505-2E9C-101B-9397-08002B2CF9AE}" pid="3" name="KSOProductBuildVer">
    <vt:lpwstr>1033-12.2.0.13266</vt:lpwstr>
  </property>
</Properties>
</file>